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Rebalanceado de cartera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W18" authorId="0">
      <text>
        <r>
          <rPr>
            <sz val="12"/>
            <rFont val="Calibri"/>
            <charset val="134"/>
          </rPr>
          <t xml:space="preserve">TOP 25
</t>
        </r>
      </text>
    </comment>
    <comment ref="G27" authorId="0">
      <text>
        <r>
          <rPr>
            <sz val="12"/>
            <rFont val="Calibri"/>
            <charset val="134"/>
          </rPr>
          <t>TOP 100</t>
        </r>
      </text>
    </comment>
  </commentList>
</comments>
</file>

<file path=xl/sharedStrings.xml><?xml version="1.0" encoding="utf-8"?>
<sst xmlns="http://schemas.openxmlformats.org/spreadsheetml/2006/main" count="110" uniqueCount="79">
  <si>
    <t>SOLO HAY QUE INTRODUCIR DATOS EN LAS CASILLAS CON EL COLOR VERDE</t>
  </si>
  <si>
    <t>EN ESTA TABLA SE REFLEJAN LOS IMPORTE DE INVERSIÓN DE CADA CRIPTO /TOKEN</t>
  </si>
  <si>
    <t>EN ESTA TABLA EN LOS APARTADOS DE AJUSTES SE REFLEJA EL VALOR NECESARIO VARA QUE LA CARTERA ESTE CORRECTAMENTE BALANCEADA</t>
  </si>
  <si>
    <r>
      <rPr>
        <b/>
        <sz val="28"/>
        <rFont val="Arial"/>
        <charset val="134"/>
      </rPr>
      <t xml:space="preserve">TABLA 1 </t>
    </r>
    <r>
      <rPr>
        <b/>
        <sz val="20"/>
        <rFont val="Arial"/>
        <charset val="134"/>
      </rPr>
      <t xml:space="preserve">      CARTERA CRIPTO</t>
    </r>
  </si>
  <si>
    <r>
      <rPr>
        <b/>
        <sz val="28"/>
        <rFont val="Arial"/>
        <charset val="134"/>
      </rPr>
      <t xml:space="preserve">TABLA  2 </t>
    </r>
    <r>
      <rPr>
        <b/>
        <sz val="20"/>
        <rFont val="Arial"/>
        <charset val="134"/>
      </rPr>
      <t xml:space="preserve"> REBALANCEO DE LA CARTERA CRIPTO</t>
    </r>
  </si>
  <si>
    <t>CANTIDAD A INVERTIR</t>
  </si>
  <si>
    <t>REBALANCEO</t>
  </si>
  <si>
    <t>PRODUCTO</t>
  </si>
  <si>
    <t>VALOR INVERSIÓN</t>
  </si>
  <si>
    <t xml:space="preserve"> % PORTFOLIO CRIPTOS</t>
  </si>
  <si>
    <t>RANKING</t>
  </si>
  <si>
    <t>TOTALES</t>
  </si>
  <si>
    <t>SUMA</t>
  </si>
  <si>
    <t>VALOR REAL</t>
  </si>
  <si>
    <t>VALOR OPTIMO</t>
  </si>
  <si>
    <t>DIF %</t>
  </si>
  <si>
    <t>DIF EUR</t>
  </si>
  <si>
    <t>DIFERENCIA %</t>
  </si>
  <si>
    <t>DIFERENCIA EUR</t>
  </si>
  <si>
    <t>BITCOINS</t>
  </si>
  <si>
    <t>ETHEREUM</t>
  </si>
  <si>
    <t>STABLECOIN 1</t>
  </si>
  <si>
    <t>STABLECOIN 2</t>
  </si>
  <si>
    <t>STABLECOIN 3</t>
  </si>
  <si>
    <t>POLKADOT</t>
  </si>
  <si>
    <t>AJUSTE</t>
  </si>
  <si>
    <t>ALT Cap. 2</t>
  </si>
  <si>
    <t>ALT Cap. 3</t>
  </si>
  <si>
    <t>ALT Cap. 4</t>
  </si>
  <si>
    <t>ALT Cap. 5</t>
  </si>
  <si>
    <t>ALT Cap. 6</t>
  </si>
  <si>
    <t>ALT Cap. 7</t>
  </si>
  <si>
    <t>ALT Cap. 8</t>
  </si>
  <si>
    <t>ALT Cap. 9</t>
  </si>
  <si>
    <t>ALT Cap. 10</t>
  </si>
  <si>
    <t>MED Cap 1</t>
  </si>
  <si>
    <t>MED Cap 2</t>
  </si>
  <si>
    <t>MED Cap 3</t>
  </si>
  <si>
    <t>MED Cap 4</t>
  </si>
  <si>
    <t>MED Cap 5</t>
  </si>
  <si>
    <t>MED Cap 6</t>
  </si>
  <si>
    <t>MED Cap 7</t>
  </si>
  <si>
    <t>MED Cap 8</t>
  </si>
  <si>
    <t>MED Cap 9</t>
  </si>
  <si>
    <t>BAJ Cap 1</t>
  </si>
  <si>
    <t>BAJ Cap 2</t>
  </si>
  <si>
    <t>BAJ Cap 3</t>
  </si>
  <si>
    <t>BAJ Cap 4</t>
  </si>
  <si>
    <t>BAJ Cap 5</t>
  </si>
  <si>
    <t>BAJ Cap 6</t>
  </si>
  <si>
    <t>BAJ Cap 7</t>
  </si>
  <si>
    <t>BAJ Cap 8</t>
  </si>
  <si>
    <t>BAJ Cap 9</t>
  </si>
  <si>
    <t>BAJ Cap 10</t>
  </si>
  <si>
    <t>BAJ Cap 11</t>
  </si>
  <si>
    <t>ICO 1</t>
  </si>
  <si>
    <t>ICO 2</t>
  </si>
  <si>
    <t>ICO 3</t>
  </si>
  <si>
    <t>ICO 4</t>
  </si>
  <si>
    <t>ICO 5</t>
  </si>
  <si>
    <t>ICO 6</t>
  </si>
  <si>
    <t>ICO 7</t>
  </si>
  <si>
    <t>ICO 8</t>
  </si>
  <si>
    <t>ICO 9</t>
  </si>
  <si>
    <t>ICO 10</t>
  </si>
  <si>
    <t>STAKING</t>
  </si>
  <si>
    <t>YIELD FARMING</t>
  </si>
  <si>
    <t>LENDING</t>
  </si>
  <si>
    <t xml:space="preserve">OTRAS </t>
  </si>
  <si>
    <t>CIMIENTOS</t>
  </si>
  <si>
    <t>ALTA CAP.</t>
  </si>
  <si>
    <t>MEDIA CAP.</t>
  </si>
  <si>
    <t>BAJA CAP</t>
  </si>
  <si>
    <t>OTRAS</t>
  </si>
  <si>
    <t>ICO</t>
  </si>
  <si>
    <t>CRIPTO HOLDER</t>
  </si>
  <si>
    <t>75-90 %</t>
  </si>
  <si>
    <t>ESTRATEGIAS</t>
  </si>
  <si>
    <t>10- 25 %</t>
  </si>
</sst>
</file>

<file path=xl/styles.xml><?xml version="1.0" encoding="utf-8"?>
<styleSheet xmlns="http://schemas.openxmlformats.org/spreadsheetml/2006/main">
  <numFmts count="10">
    <numFmt numFmtId="176" formatCode="_-* #,##0.00\ &quot;€&quot;_-;\-* #,##0.00\ &quot;€&quot;_-;_-* \-??\ &quot;€&quot;_-;_-@_-"/>
    <numFmt numFmtId="43" formatCode="_-* #,##0.00_-;\-* #,##0.00_-;_-* &quot;-&quot;??_-;_-@_-"/>
    <numFmt numFmtId="41" formatCode="_-* #,##0_-;\-* #,##0_-;_-* &quot;-&quot;_-;_-@_-"/>
    <numFmt numFmtId="177" formatCode="_-* #,##0\ &quot;€&quot;_-;\-* #,##0\ &quot;€&quot;_-;_-* &quot;-&quot;\ &quot;€&quot;_-;_-@_-"/>
    <numFmt numFmtId="178" formatCode="_-* #,##0.00\ _P_t_s_-;\-* #,##0.00\ _P_t_s_-;_-* &quot;-&quot;??\ _P_t_s_-;_-@"/>
    <numFmt numFmtId="179" formatCode="_-* #,##0\ _P_t_s_-;\-* #,##0\ _P_t_s_-;_-* &quot;-&quot;??\ _P_t_s_-;_-@"/>
    <numFmt numFmtId="180" formatCode="[$$-540A]#,##0.00"/>
    <numFmt numFmtId="181" formatCode="_-[$$-540A]* #,##0.00_ ;_-[$$-540A]* \-#,##0.00\ ;_-[$$-540A]* &quot;-&quot;??_ ;_-@_ "/>
    <numFmt numFmtId="182" formatCode="#,##0\ &quot;€&quot;;\-#,##0\ &quot;€&quot;"/>
    <numFmt numFmtId="183" formatCode="#,##0\ &quot;€&quot;"/>
  </numFmts>
  <fonts count="44">
    <font>
      <sz val="12"/>
      <name val="Calibri"/>
      <charset val="134"/>
    </font>
    <font>
      <sz val="10"/>
      <name val="Arial"/>
      <charset val="134"/>
    </font>
    <font>
      <b/>
      <sz val="28"/>
      <name val="Arial"/>
      <charset val="134"/>
    </font>
    <font>
      <b/>
      <u/>
      <sz val="20"/>
      <name val="Arial"/>
      <charset val="134"/>
    </font>
    <font>
      <b/>
      <sz val="16"/>
      <name val="Arial"/>
      <charset val="134"/>
    </font>
    <font>
      <b/>
      <sz val="14"/>
      <name val="Arial"/>
      <charset val="134"/>
    </font>
    <font>
      <b/>
      <sz val="18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sz val="14"/>
      <name val="Arial"/>
      <charset val="134"/>
    </font>
    <font>
      <sz val="16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b/>
      <sz val="10"/>
      <name val="Arial"/>
      <charset val="134"/>
    </font>
    <font>
      <sz val="10"/>
      <color rgb="FFFBE4D5"/>
      <name val="Arial"/>
      <charset val="134"/>
    </font>
    <font>
      <sz val="14"/>
      <color rgb="FFFBE4D5"/>
      <name val="Arial"/>
      <charset val="134"/>
    </font>
    <font>
      <b/>
      <sz val="14"/>
      <color rgb="FF0070C0"/>
      <name val="Arial"/>
      <charset val="134"/>
    </font>
    <font>
      <sz val="10"/>
      <color rgb="FF0070C0"/>
      <name val="Arial"/>
      <charset val="134"/>
    </font>
    <font>
      <b/>
      <sz val="36"/>
      <name val="Arial"/>
      <charset val="134"/>
    </font>
    <font>
      <b/>
      <sz val="36"/>
      <color rgb="FFFF0000"/>
      <name val="Arial"/>
      <charset val="134"/>
    </font>
    <font>
      <sz val="24"/>
      <color rgb="FFFF0000"/>
      <name val="Arial"/>
      <charset val="134"/>
    </font>
    <font>
      <b/>
      <sz val="16"/>
      <color rgb="FF0070C0"/>
      <name val="Arial"/>
      <charset val="134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name val="Arial"/>
      <charset val="134"/>
    </font>
    <font>
      <b/>
      <sz val="20"/>
      <name val="Arial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  <fill>
      <patternFill patternType="solid">
        <fgColor rgb="FFBFBFBF"/>
        <bgColor rgb="FFBFBFBF"/>
      </patternFill>
    </fill>
    <fill>
      <patternFill patternType="solid">
        <fgColor rgb="FF00B0F0"/>
        <bgColor rgb="FF00B0F0"/>
      </patternFill>
    </fill>
    <fill>
      <patternFill patternType="solid">
        <fgColor rgb="FFE2EFD9"/>
        <bgColor rgb="FFE2EFD9"/>
      </patternFill>
    </fill>
    <fill>
      <patternFill patternType="solid">
        <fgColor rgb="FF8EAADB"/>
        <bgColor rgb="FF8EAADB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7F7F7F"/>
        <bgColor rgb="FF7F7F7F"/>
      </patternFill>
    </fill>
    <fill>
      <patternFill patternType="solid">
        <fgColor rgb="FFE7E6E6"/>
        <bgColor rgb="FFE7E6E6"/>
      </patternFill>
    </fill>
    <fill>
      <patternFill patternType="solid">
        <fgColor rgb="FFFF7E79"/>
        <bgColor rgb="FFFF7E79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rgb="FF2F5496"/>
        <bgColor rgb="FF2F5496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6" fillId="0" borderId="28" applyNumberFormat="0" applyFill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26" borderId="31" applyNumberFormat="0" applyAlignment="0" applyProtection="0">
      <alignment vertical="center"/>
    </xf>
    <xf numFmtId="0" fontId="25" fillId="27" borderId="30" applyNumberFormat="0" applyFon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3" borderId="29" applyNumberFormat="0" applyAlignment="0" applyProtection="0">
      <alignment vertical="center"/>
    </xf>
    <xf numFmtId="0" fontId="30" fillId="26" borderId="29" applyNumberFormat="0" applyAlignment="0" applyProtection="0">
      <alignment vertical="center"/>
    </xf>
    <xf numFmtId="0" fontId="37" fillId="29" borderId="33" applyNumberFormat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42" fillId="0" borderId="0"/>
    <xf numFmtId="0" fontId="27" fillId="49" borderId="0" applyNumberFormat="0" applyBorder="0" applyAlignment="0" applyProtection="0">
      <alignment vertical="center"/>
    </xf>
  </cellStyleXfs>
  <cellXfs count="169">
    <xf numFmtId="0" fontId="0" fillId="0" borderId="0" xfId="0" applyFont="1" applyAlignment="1"/>
    <xf numFmtId="0" fontId="1" fillId="0" borderId="0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0" fontId="3" fillId="3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1" fillId="3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10" fontId="1" fillId="3" borderId="0" xfId="0" applyNumberFormat="1" applyFont="1" applyFill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5" fillId="4" borderId="8" xfId="0" applyFont="1" applyFill="1" applyBorder="1" applyAlignment="1">
      <alignment horizontal="center" vertical="center"/>
    </xf>
    <xf numFmtId="10" fontId="5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79" fontId="7" fillId="4" borderId="8" xfId="0" applyNumberFormat="1" applyFont="1" applyFill="1" applyBorder="1" applyAlignment="1">
      <alignment horizontal="center" vertical="center"/>
    </xf>
    <xf numFmtId="10" fontId="6" fillId="4" borderId="8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179" fontId="8" fillId="4" borderId="10" xfId="0" applyNumberFormat="1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180" fontId="9" fillId="6" borderId="10" xfId="0" applyNumberFormat="1" applyFont="1" applyFill="1" applyBorder="1" applyAlignment="1">
      <alignment horizontal="center" vertical="center"/>
    </xf>
    <xf numFmtId="10" fontId="9" fillId="0" borderId="10" xfId="0" applyNumberFormat="1" applyFont="1" applyBorder="1" applyAlignment="1">
      <alignment horizontal="center" vertical="center"/>
    </xf>
    <xf numFmtId="181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Border="1" applyAlignment="1">
      <alignment horizontal="center" vertical="center"/>
    </xf>
    <xf numFmtId="179" fontId="8" fillId="4" borderId="13" xfId="0" applyNumberFormat="1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180" fontId="9" fillId="6" borderId="14" xfId="0" applyNumberFormat="1" applyFont="1" applyFill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181" fontId="0" fillId="0" borderId="14" xfId="0" applyNumberFormat="1" applyFont="1" applyBorder="1"/>
    <xf numFmtId="0" fontId="0" fillId="0" borderId="14" xfId="0" applyFont="1" applyBorder="1"/>
    <xf numFmtId="0" fontId="8" fillId="5" borderId="16" xfId="0" applyFont="1" applyFill="1" applyBorder="1" applyAlignment="1">
      <alignment vertical="center"/>
    </xf>
    <xf numFmtId="180" fontId="9" fillId="6" borderId="17" xfId="0" applyNumberFormat="1" applyFont="1" applyFill="1" applyBorder="1" applyAlignment="1">
      <alignment horizontal="center" vertical="center"/>
    </xf>
    <xf numFmtId="179" fontId="8" fillId="4" borderId="18" xfId="0" applyNumberFormat="1" applyFont="1" applyFill="1" applyBorder="1" applyAlignment="1">
      <alignment vertical="center"/>
    </xf>
    <xf numFmtId="180" fontId="9" fillId="6" borderId="18" xfId="0" applyNumberFormat="1" applyFont="1" applyFill="1" applyBorder="1" applyAlignment="1">
      <alignment horizontal="center" vertical="center"/>
    </xf>
    <xf numFmtId="181" fontId="0" fillId="0" borderId="19" xfId="0" applyNumberFormat="1" applyFont="1" applyBorder="1"/>
    <xf numFmtId="0" fontId="0" fillId="0" borderId="19" xfId="0" applyFont="1" applyBorder="1"/>
    <xf numFmtId="179" fontId="8" fillId="4" borderId="20" xfId="0" applyNumberFormat="1" applyFont="1" applyFill="1" applyBorder="1"/>
    <xf numFmtId="0" fontId="8" fillId="7" borderId="21" xfId="0" applyFont="1" applyFill="1" applyBorder="1" applyAlignment="1">
      <alignment vertical="center"/>
    </xf>
    <xf numFmtId="180" fontId="9" fillId="6" borderId="20" xfId="0" applyNumberFormat="1" applyFont="1" applyFill="1" applyBorder="1" applyAlignment="1">
      <alignment horizontal="center" vertical="center"/>
    </xf>
    <xf numFmtId="179" fontId="8" fillId="4" borderId="17" xfId="0" applyNumberFormat="1" applyFont="1" applyFill="1" applyBorder="1"/>
    <xf numFmtId="0" fontId="11" fillId="8" borderId="22" xfId="48" applyFont="1" applyFill="1" applyBorder="1" applyAlignment="1">
      <alignment vertical="center"/>
    </xf>
    <xf numFmtId="10" fontId="9" fillId="0" borderId="23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179" fontId="8" fillId="4" borderId="13" xfId="0" applyNumberFormat="1" applyFont="1" applyFill="1" applyBorder="1"/>
    <xf numFmtId="179" fontId="8" fillId="4" borderId="18" xfId="0" applyNumberFormat="1" applyFont="1" applyFill="1" applyBorder="1"/>
    <xf numFmtId="180" fontId="9" fillId="6" borderId="19" xfId="0" applyNumberFormat="1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vertical="center"/>
    </xf>
    <xf numFmtId="180" fontId="9" fillId="6" borderId="1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10" fontId="9" fillId="0" borderId="17" xfId="0" applyNumberFormat="1" applyFont="1" applyBorder="1" applyAlignment="1">
      <alignment horizontal="center" vertical="center"/>
    </xf>
    <xf numFmtId="10" fontId="9" fillId="0" borderId="24" xfId="0" applyNumberFormat="1" applyFont="1" applyBorder="1" applyAlignment="1">
      <alignment horizontal="center" vertical="center"/>
    </xf>
    <xf numFmtId="10" fontId="9" fillId="0" borderId="13" xfId="0" applyNumberFormat="1" applyFont="1" applyBorder="1" applyAlignment="1">
      <alignment horizontal="center" vertical="center"/>
    </xf>
    <xf numFmtId="179" fontId="8" fillId="4" borderId="12" xfId="0" applyNumberFormat="1" applyFont="1" applyFill="1" applyBorder="1"/>
    <xf numFmtId="0" fontId="8" fillId="10" borderId="17" xfId="0" applyFont="1" applyFill="1" applyBorder="1" applyAlignment="1">
      <alignment vertical="center"/>
    </xf>
    <xf numFmtId="179" fontId="8" fillId="4" borderId="20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78" fontId="12" fillId="4" borderId="17" xfId="0" applyNumberFormat="1" applyFont="1" applyFill="1" applyBorder="1"/>
    <xf numFmtId="178" fontId="12" fillId="4" borderId="18" xfId="0" applyNumberFormat="1" applyFont="1" applyFill="1" applyBorder="1"/>
    <xf numFmtId="0" fontId="8" fillId="0" borderId="18" xfId="0" applyFont="1" applyBorder="1" applyAlignment="1">
      <alignment vertical="center"/>
    </xf>
    <xf numFmtId="10" fontId="9" fillId="0" borderId="18" xfId="0" applyNumberFormat="1" applyFont="1" applyBorder="1" applyAlignment="1">
      <alignment horizontal="center" vertical="center"/>
    </xf>
    <xf numFmtId="180" fontId="1" fillId="3" borderId="0" xfId="0" applyNumberFormat="1" applyFont="1" applyFill="1" applyBorder="1"/>
    <xf numFmtId="181" fontId="1" fillId="0" borderId="0" xfId="0" applyNumberFormat="1" applyFont="1" applyBorder="1"/>
    <xf numFmtId="10" fontId="1" fillId="0" borderId="0" xfId="0" applyNumberFormat="1" applyFont="1" applyBorder="1"/>
    <xf numFmtId="0" fontId="5" fillId="4" borderId="10" xfId="0" applyFont="1" applyFill="1" applyBorder="1"/>
    <xf numFmtId="180" fontId="9" fillId="11" borderId="10" xfId="0" applyNumberFormat="1" applyFont="1" applyFill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0" fontId="5" fillId="4" borderId="17" xfId="0" applyFont="1" applyFill="1" applyBorder="1"/>
    <xf numFmtId="180" fontId="9" fillId="11" borderId="17" xfId="0" applyNumberFormat="1" applyFont="1" applyFill="1" applyBorder="1" applyAlignment="1">
      <alignment horizontal="center" vertical="center"/>
    </xf>
    <xf numFmtId="0" fontId="5" fillId="4" borderId="18" xfId="0" applyFont="1" applyFill="1" applyBorder="1"/>
    <xf numFmtId="180" fontId="9" fillId="11" borderId="19" xfId="0" applyNumberFormat="1" applyFont="1" applyFill="1" applyBorder="1" applyAlignment="1">
      <alignment horizontal="center" vertical="center"/>
    </xf>
    <xf numFmtId="10" fontId="9" fillId="0" borderId="19" xfId="0" applyNumberFormat="1" applyFont="1" applyBorder="1" applyAlignment="1">
      <alignment horizontal="center" vertical="center"/>
    </xf>
    <xf numFmtId="0" fontId="13" fillId="3" borderId="0" xfId="0" applyFont="1" applyFill="1" applyBorder="1"/>
    <xf numFmtId="0" fontId="9" fillId="3" borderId="0" xfId="0" applyFont="1" applyFill="1" applyBorder="1"/>
    <xf numFmtId="0" fontId="1" fillId="12" borderId="0" xfId="0" applyFont="1" applyFill="1" applyBorder="1"/>
    <xf numFmtId="0" fontId="3" fillId="13" borderId="0" xfId="0" applyFont="1" applyFill="1" applyBorder="1" applyAlignment="1">
      <alignment horizontal="center" vertical="center"/>
    </xf>
    <xf numFmtId="0" fontId="14" fillId="13" borderId="0" xfId="0" applyFont="1" applyFill="1" applyBorder="1"/>
    <xf numFmtId="0" fontId="15" fillId="13" borderId="0" xfId="0" applyFont="1" applyFill="1" applyBorder="1"/>
    <xf numFmtId="0" fontId="5" fillId="4" borderId="25" xfId="0" applyFont="1" applyFill="1" applyBorder="1" applyAlignment="1">
      <alignment horizontal="center" vertical="center"/>
    </xf>
    <xf numFmtId="0" fontId="1" fillId="13" borderId="0" xfId="0" applyFont="1" applyFill="1" applyBorder="1"/>
    <xf numFmtId="9" fontId="6" fillId="0" borderId="12" xfId="0" applyNumberFormat="1" applyFont="1" applyBorder="1" applyAlignment="1">
      <alignment horizontal="center" vertical="center"/>
    </xf>
    <xf numFmtId="10" fontId="5" fillId="14" borderId="12" xfId="0" applyNumberFormat="1" applyFont="1" applyFill="1" applyBorder="1" applyAlignment="1">
      <alignment horizontal="center" vertical="center"/>
    </xf>
    <xf numFmtId="180" fontId="16" fillId="0" borderId="12" xfId="0" applyNumberFormat="1" applyFont="1" applyBorder="1" applyAlignment="1">
      <alignment horizontal="center" vertical="center"/>
    </xf>
    <xf numFmtId="179" fontId="8" fillId="4" borderId="12" xfId="0" applyNumberFormat="1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180" fontId="0" fillId="0" borderId="14" xfId="0" applyNumberFormat="1" applyFont="1" applyBorder="1"/>
    <xf numFmtId="179" fontId="8" fillId="4" borderId="17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10" fontId="5" fillId="15" borderId="12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179" fontId="8" fillId="4" borderId="20" xfId="0" applyNumberFormat="1" applyFont="1" applyFill="1" applyBorder="1" applyAlignment="1">
      <alignment vertical="center"/>
    </xf>
    <xf numFmtId="0" fontId="8" fillId="7" borderId="20" xfId="0" applyFont="1" applyFill="1" applyBorder="1" applyAlignment="1">
      <alignment vertical="center"/>
    </xf>
    <xf numFmtId="0" fontId="8" fillId="7" borderId="17" xfId="0" applyFont="1" applyFill="1" applyBorder="1" applyAlignment="1">
      <alignment vertical="center"/>
    </xf>
    <xf numFmtId="0" fontId="8" fillId="9" borderId="20" xfId="0" applyFont="1" applyFill="1" applyBorder="1" applyAlignment="1">
      <alignment vertical="center"/>
    </xf>
    <xf numFmtId="0" fontId="8" fillId="10" borderId="20" xfId="0" applyFont="1" applyFill="1" applyBorder="1" applyAlignment="1">
      <alignment vertical="center"/>
    </xf>
    <xf numFmtId="180" fontId="0" fillId="0" borderId="19" xfId="0" applyNumberFormat="1" applyFont="1" applyBorder="1"/>
    <xf numFmtId="179" fontId="8" fillId="4" borderId="14" xfId="0" applyNumberFormat="1" applyFont="1" applyFill="1" applyBorder="1"/>
    <xf numFmtId="180" fontId="17" fillId="3" borderId="0" xfId="0" applyNumberFormat="1" applyFont="1" applyFill="1" applyBorder="1"/>
    <xf numFmtId="0" fontId="8" fillId="0" borderId="17" xfId="0" applyFont="1" applyBorder="1" applyAlignment="1">
      <alignment vertical="center"/>
    </xf>
    <xf numFmtId="9" fontId="5" fillId="0" borderId="12" xfId="0" applyNumberFormat="1" applyFont="1" applyBorder="1" applyAlignment="1">
      <alignment horizontal="center" vertical="center"/>
    </xf>
    <xf numFmtId="0" fontId="9" fillId="13" borderId="0" xfId="0" applyFont="1" applyFill="1" applyBorder="1"/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16" borderId="0" xfId="0" applyFont="1" applyFill="1" applyBorder="1"/>
    <xf numFmtId="0" fontId="4" fillId="4" borderId="8" xfId="0" applyFont="1" applyFill="1" applyBorder="1" applyAlignment="1">
      <alignment horizontal="center" vertical="center"/>
    </xf>
    <xf numFmtId="182" fontId="18" fillId="11" borderId="1" xfId="0" applyNumberFormat="1" applyFont="1" applyFill="1" applyBorder="1" applyAlignment="1">
      <alignment horizontal="center" vertical="center"/>
    </xf>
    <xf numFmtId="0" fontId="0" fillId="0" borderId="24" xfId="0" applyFont="1" applyBorder="1"/>
    <xf numFmtId="181" fontId="19" fillId="0" borderId="4" xfId="0" applyNumberFormat="1" applyFont="1" applyBorder="1" applyAlignment="1">
      <alignment horizontal="center" vertical="center"/>
    </xf>
    <xf numFmtId="181" fontId="0" fillId="0" borderId="7" xfId="0" applyNumberFormat="1" applyFont="1" applyBorder="1"/>
    <xf numFmtId="181" fontId="6" fillId="4" borderId="8" xfId="0" applyNumberFormat="1" applyFont="1" applyFill="1" applyBorder="1" applyAlignment="1">
      <alignment horizontal="center" vertical="center"/>
    </xf>
    <xf numFmtId="181" fontId="5" fillId="4" borderId="25" xfId="0" applyNumberFormat="1" applyFont="1" applyFill="1" applyBorder="1" applyAlignment="1">
      <alignment horizontal="center" vertical="center"/>
    </xf>
    <xf numFmtId="180" fontId="9" fillId="17" borderId="17" xfId="0" applyNumberFormat="1" applyFont="1" applyFill="1" applyBorder="1" applyAlignment="1">
      <alignment horizontal="center" vertical="center"/>
    </xf>
    <xf numFmtId="181" fontId="9" fillId="0" borderId="12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181" fontId="20" fillId="0" borderId="12" xfId="0" applyNumberFormat="1" applyFont="1" applyBorder="1" applyAlignment="1">
      <alignment horizontal="center" vertical="center"/>
    </xf>
    <xf numFmtId="180" fontId="9" fillId="17" borderId="13" xfId="0" applyNumberFormat="1" applyFont="1" applyFill="1" applyBorder="1" applyAlignment="1">
      <alignment horizontal="center" vertical="center"/>
    </xf>
    <xf numFmtId="180" fontId="9" fillId="17" borderId="20" xfId="0" applyNumberFormat="1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/>
    </xf>
    <xf numFmtId="180" fontId="9" fillId="13" borderId="0" xfId="0" applyNumberFormat="1" applyFont="1" applyFill="1" applyBorder="1"/>
    <xf numFmtId="0" fontId="9" fillId="0" borderId="0" xfId="0" applyFont="1" applyBorder="1"/>
    <xf numFmtId="181" fontId="9" fillId="13" borderId="0" xfId="0" applyNumberFormat="1" applyFont="1" applyFill="1" applyBorder="1"/>
    <xf numFmtId="10" fontId="9" fillId="13" borderId="0" xfId="0" applyNumberFormat="1" applyFont="1" applyFill="1" applyBorder="1"/>
    <xf numFmtId="180" fontId="1" fillId="13" borderId="0" xfId="0" applyNumberFormat="1" applyFont="1" applyFill="1" applyBorder="1"/>
    <xf numFmtId="181" fontId="5" fillId="4" borderId="9" xfId="0" applyNumberFormat="1" applyFont="1" applyFill="1" applyBorder="1" applyAlignment="1">
      <alignment horizontal="center" vertical="center"/>
    </xf>
    <xf numFmtId="0" fontId="5" fillId="4" borderId="12" xfId="0" applyFont="1" applyFill="1" applyBorder="1"/>
    <xf numFmtId="180" fontId="5" fillId="18" borderId="26" xfId="0" applyNumberFormat="1" applyFont="1" applyFill="1" applyBorder="1" applyAlignment="1">
      <alignment vertical="center"/>
    </xf>
    <xf numFmtId="10" fontId="9" fillId="17" borderId="12" xfId="0" applyNumberFormat="1" applyFont="1" applyFill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0" fontId="4" fillId="15" borderId="10" xfId="0" applyNumberFormat="1" applyFont="1" applyFill="1" applyBorder="1" applyAlignment="1">
      <alignment horizontal="center" vertical="center"/>
    </xf>
    <xf numFmtId="180" fontId="5" fillId="7" borderId="16" xfId="0" applyNumberFormat="1" applyFont="1" applyFill="1" applyBorder="1" applyAlignment="1">
      <alignment vertical="center"/>
    </xf>
    <xf numFmtId="10" fontId="9" fillId="17" borderId="17" xfId="0" applyNumberFormat="1" applyFont="1" applyFill="1" applyBorder="1" applyAlignment="1">
      <alignment horizontal="center" vertical="center"/>
    </xf>
    <xf numFmtId="9" fontId="4" fillId="0" borderId="17" xfId="0" applyNumberFormat="1" applyFont="1" applyBorder="1" applyAlignment="1">
      <alignment horizontal="center" vertical="center"/>
    </xf>
    <xf numFmtId="10" fontId="4" fillId="15" borderId="17" xfId="0" applyNumberFormat="1" applyFont="1" applyFill="1" applyBorder="1" applyAlignment="1">
      <alignment horizontal="center" vertical="center"/>
    </xf>
    <xf numFmtId="180" fontId="9" fillId="9" borderId="17" xfId="0" applyNumberFormat="1" applyFont="1" applyFill="1" applyBorder="1"/>
    <xf numFmtId="180" fontId="9" fillId="10" borderId="17" xfId="0" applyNumberFormat="1" applyFont="1" applyFill="1" applyBorder="1"/>
    <xf numFmtId="0" fontId="5" fillId="4" borderId="19" xfId="0" applyFont="1" applyFill="1" applyBorder="1"/>
    <xf numFmtId="180" fontId="9" fillId="0" borderId="19" xfId="0" applyNumberFormat="1" applyFont="1" applyBorder="1"/>
    <xf numFmtId="10" fontId="9" fillId="17" borderId="18" xfId="0" applyNumberFormat="1" applyFont="1" applyFill="1" applyBorder="1" applyAlignment="1">
      <alignment horizontal="center" vertical="center"/>
    </xf>
    <xf numFmtId="9" fontId="4" fillId="0" borderId="19" xfId="0" applyNumberFormat="1" applyFont="1" applyBorder="1" applyAlignment="1">
      <alignment horizontal="center" vertical="center"/>
    </xf>
    <xf numFmtId="10" fontId="4" fillId="15" borderId="18" xfId="0" applyNumberFormat="1" applyFont="1" applyFill="1" applyBorder="1" applyAlignment="1">
      <alignment horizontal="center" vertical="center"/>
    </xf>
    <xf numFmtId="183" fontId="1" fillId="3" borderId="0" xfId="0" applyNumberFormat="1" applyFont="1" applyFill="1" applyBorder="1"/>
    <xf numFmtId="183" fontId="9" fillId="3" borderId="0" xfId="0" applyNumberFormat="1" applyFont="1" applyFill="1" applyBorder="1"/>
    <xf numFmtId="0" fontId="8" fillId="4" borderId="8" xfId="0" applyFont="1" applyFill="1" applyBorder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0" fontId="9" fillId="6" borderId="10" xfId="0" applyNumberFormat="1" applyFont="1" applyFill="1" applyBorder="1" applyAlignment="1">
      <alignment horizontal="center" vertical="center"/>
    </xf>
    <xf numFmtId="9" fontId="4" fillId="15" borderId="8" xfId="0" applyNumberFormat="1" applyFont="1" applyFill="1" applyBorder="1" applyAlignment="1">
      <alignment horizontal="center" vertical="center"/>
    </xf>
    <xf numFmtId="10" fontId="9" fillId="6" borderId="8" xfId="0" applyNumberFormat="1" applyFont="1" applyFill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1" fillId="0" borderId="19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vertical="center"/>
    </xf>
    <xf numFmtId="180" fontId="9" fillId="17" borderId="10" xfId="0" applyNumberFormat="1" applyFont="1" applyFill="1" applyBorder="1" applyAlignment="1">
      <alignment horizontal="center" vertical="center"/>
    </xf>
    <xf numFmtId="180" fontId="5" fillId="18" borderId="26" xfId="0" applyNumberFormat="1" applyFont="1" applyFill="1" applyBorder="1" applyAlignment="1">
      <alignment horizontal="center" vertical="center"/>
    </xf>
    <xf numFmtId="9" fontId="5" fillId="2" borderId="12" xfId="0" applyNumberFormat="1" applyFont="1" applyFill="1" applyBorder="1" applyAlignment="1">
      <alignment horizontal="center" vertical="center"/>
    </xf>
    <xf numFmtId="180" fontId="5" fillId="7" borderId="16" xfId="0" applyNumberFormat="1" applyFont="1" applyFill="1" applyBorder="1" applyAlignment="1">
      <alignment horizontal="center" vertical="center"/>
    </xf>
    <xf numFmtId="9" fontId="5" fillId="2" borderId="17" xfId="0" applyNumberFormat="1" applyFont="1" applyFill="1" applyBorder="1" applyAlignment="1">
      <alignment horizontal="center" vertical="center"/>
    </xf>
    <xf numFmtId="180" fontId="9" fillId="9" borderId="17" xfId="0" applyNumberFormat="1" applyFont="1" applyFill="1" applyBorder="1" applyAlignment="1">
      <alignment horizontal="center"/>
    </xf>
    <xf numFmtId="180" fontId="9" fillId="10" borderId="17" xfId="0" applyNumberFormat="1" applyFont="1" applyFill="1" applyBorder="1" applyAlignment="1">
      <alignment horizontal="center"/>
    </xf>
    <xf numFmtId="180" fontId="9" fillId="0" borderId="19" xfId="0" applyNumberFormat="1" applyFont="1" applyBorder="1" applyAlignment="1">
      <alignment horizontal="center"/>
    </xf>
    <xf numFmtId="10" fontId="9" fillId="17" borderId="19" xfId="0" applyNumberFormat="1" applyFont="1" applyFill="1" applyBorder="1" applyAlignment="1">
      <alignment horizontal="center" vertical="center"/>
    </xf>
    <xf numFmtId="9" fontId="5" fillId="2" borderId="19" xfId="0" applyNumberFormat="1" applyFont="1" applyFill="1" applyBorder="1" applyAlignment="1">
      <alignment horizontal="center" vertical="center"/>
    </xf>
    <xf numFmtId="180" fontId="9" fillId="13" borderId="0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9" fontId="9" fillId="17" borderId="10" xfId="0" applyNumberFormat="1" applyFont="1" applyFill="1" applyBorder="1" applyAlignment="1">
      <alignment horizontal="center" vertical="center"/>
    </xf>
    <xf numFmtId="9" fontId="5" fillId="15" borderId="8" xfId="0" applyNumberFormat="1" applyFont="1" applyFill="1" applyBorder="1" applyAlignment="1">
      <alignment horizontal="center" vertical="center"/>
    </xf>
    <xf numFmtId="10" fontId="9" fillId="17" borderId="8" xfId="0" applyNumberFormat="1" applyFont="1" applyFill="1" applyBorder="1" applyAlignment="1">
      <alignment horizontal="center" vertical="center"/>
    </xf>
  </cellXfs>
  <cellStyles count="50">
    <cellStyle name="Normal" xfId="0" builtinId="0"/>
    <cellStyle name="Título 3" xfId="1" builtinId="18"/>
    <cellStyle name="Moneda [0]" xfId="2" builtinId="7"/>
    <cellStyle name="40% - Énfasis1" xfId="3" builtinId="31"/>
    <cellStyle name="Coma [0]" xfId="4" builtinId="6"/>
    <cellStyle name="Moneda" xfId="5" builtinId="4"/>
    <cellStyle name="Coma" xfId="6" builtinId="3"/>
    <cellStyle name="Porcentaje" xfId="7" builtinId="5"/>
    <cellStyle name="Hipervínculo" xfId="8" builtinId="8"/>
    <cellStyle name="Hipervínculo visitado" xfId="9" builtinId="9"/>
    <cellStyle name="Salida" xfId="10" builtinId="21"/>
    <cellStyle name="Nota" xfId="11" builtinId="10"/>
    <cellStyle name="Título 2" xfId="12" builtinId="17"/>
    <cellStyle name="Texto de advertencia" xfId="13" builtinId="11"/>
    <cellStyle name="Título" xfId="14" builtinId="15"/>
    <cellStyle name="Texto explicativo" xfId="15" builtinId="53"/>
    <cellStyle name="Título 1" xfId="16" builtinId="16"/>
    <cellStyle name="Título 4" xfId="17" builtinId="19"/>
    <cellStyle name="Entrada" xfId="18" builtinId="20"/>
    <cellStyle name="Cálculo" xfId="19" builtinId="22"/>
    <cellStyle name="Celda de comprobación" xfId="20" builtinId="23"/>
    <cellStyle name="Celda vinculada" xfId="21" builtinId="24"/>
    <cellStyle name="Total" xfId="22" builtinId="25"/>
    <cellStyle name="Correcto" xfId="23" builtinId="26"/>
    <cellStyle name="40% - Énfasis5" xfId="24" builtinId="47"/>
    <cellStyle name="Incorrecto" xfId="25" builtinId="27"/>
    <cellStyle name="Neutro" xfId="26" builtinId="28"/>
    <cellStyle name="20% - Énfasis5" xfId="27" builtinId="46"/>
    <cellStyle name="Énfasis1" xfId="28" builtinId="29"/>
    <cellStyle name="20% - Énfasis1" xfId="29" builtinId="30"/>
    <cellStyle name="60% - Énfasis1" xfId="30" builtinId="32"/>
    <cellStyle name="20% - Énfasis6" xfId="31" builtinId="50"/>
    <cellStyle name="Énfasis2" xfId="32" builtinId="33"/>
    <cellStyle name="20% - Énfasis2" xfId="33" builtinId="34"/>
    <cellStyle name="40% - Énfasis2" xfId="34" builtinId="35"/>
    <cellStyle name="60% - Énfasis2" xfId="35" builtinId="36"/>
    <cellStyle name="Énfasis3" xfId="36" builtinId="37"/>
    <cellStyle name="20% - Énfasis3" xfId="37" builtinId="38"/>
    <cellStyle name="40% - Énfasis3" xfId="38" builtinId="39"/>
    <cellStyle name="60% - Énfasis3" xfId="39" builtinId="40"/>
    <cellStyle name="Énfasis4" xfId="40" builtinId="41"/>
    <cellStyle name="20% - Énfasis4" xfId="41" builtinId="42"/>
    <cellStyle name="40% - Énfasis4" xfId="42" builtinId="43"/>
    <cellStyle name="60% - Énfasis4" xfId="43" builtinId="44"/>
    <cellStyle name="Énfasis5" xfId="44" builtinId="45"/>
    <cellStyle name="60% - Énfasis5" xfId="45" builtinId="48"/>
    <cellStyle name="Énfasis6" xfId="46" builtinId="49"/>
    <cellStyle name="40% - Énfasis6" xfId="47" builtinId="51"/>
    <cellStyle name="Normal 2" xfId="48"/>
    <cellStyle name="60% - Énfasis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"300 €"</c:f>
              <c:strCache>
                <c:ptCount val="1"/>
                <c:pt idx="0">
                  <c:v>300 €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Lbls>
            <c:dLbl>
              <c:idx val="3"/>
              <c:layout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es-ES" sz="16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'Rebalanceado de cartera'!$D$12:$D$56</c:f>
              <c:strCache>
                <c:ptCount val="45"/>
                <c:pt idx="0">
                  <c:v>BITCOINS</c:v>
                </c:pt>
                <c:pt idx="1">
                  <c:v>ETHEREUM</c:v>
                </c:pt>
                <c:pt idx="2">
                  <c:v>STABLECOIN 1</c:v>
                </c:pt>
                <c:pt idx="3">
                  <c:v>STABLECOIN 2</c:v>
                </c:pt>
                <c:pt idx="4">
                  <c:v>STABLECOIN 3</c:v>
                </c:pt>
                <c:pt idx="5">
                  <c:v>POLKADOT</c:v>
                </c:pt>
                <c:pt idx="6">
                  <c:v>ALT Cap. 2</c:v>
                </c:pt>
                <c:pt idx="7">
                  <c:v>ALT Cap. 3</c:v>
                </c:pt>
                <c:pt idx="8">
                  <c:v>ALT Cap. 4</c:v>
                </c:pt>
                <c:pt idx="9">
                  <c:v>ALT Cap. 5</c:v>
                </c:pt>
                <c:pt idx="10">
                  <c:v>ALT Cap. 6</c:v>
                </c:pt>
                <c:pt idx="11">
                  <c:v>ALT Cap. 7</c:v>
                </c:pt>
                <c:pt idx="12">
                  <c:v>ALT Cap. 8</c:v>
                </c:pt>
                <c:pt idx="13">
                  <c:v>ALT Cap. 9</c:v>
                </c:pt>
                <c:pt idx="14">
                  <c:v>ALT Cap. 10</c:v>
                </c:pt>
                <c:pt idx="15">
                  <c:v>MED Cap 1</c:v>
                </c:pt>
                <c:pt idx="16">
                  <c:v>MED Cap 2</c:v>
                </c:pt>
                <c:pt idx="17">
                  <c:v>MED Cap 3</c:v>
                </c:pt>
                <c:pt idx="18">
                  <c:v>MED Cap 4</c:v>
                </c:pt>
                <c:pt idx="19">
                  <c:v>MED Cap 5</c:v>
                </c:pt>
                <c:pt idx="20">
                  <c:v>MED Cap 6</c:v>
                </c:pt>
                <c:pt idx="21">
                  <c:v>MED Cap 7</c:v>
                </c:pt>
                <c:pt idx="22">
                  <c:v>MED Cap 8</c:v>
                </c:pt>
                <c:pt idx="23">
                  <c:v>MED Cap 9</c:v>
                </c:pt>
                <c:pt idx="24">
                  <c:v>BAJ Cap 1</c:v>
                </c:pt>
                <c:pt idx="25">
                  <c:v>BAJ Cap 2</c:v>
                </c:pt>
                <c:pt idx="26">
                  <c:v>BAJ Cap 3</c:v>
                </c:pt>
                <c:pt idx="27">
                  <c:v>BAJ Cap 4</c:v>
                </c:pt>
                <c:pt idx="28">
                  <c:v>BAJ Cap 5</c:v>
                </c:pt>
                <c:pt idx="29">
                  <c:v>BAJ Cap 6</c:v>
                </c:pt>
                <c:pt idx="30">
                  <c:v>BAJ Cap 7</c:v>
                </c:pt>
                <c:pt idx="31">
                  <c:v>BAJ Cap 8</c:v>
                </c:pt>
                <c:pt idx="32">
                  <c:v>BAJ Cap 9</c:v>
                </c:pt>
                <c:pt idx="33">
                  <c:v>BAJ Cap 10</c:v>
                </c:pt>
                <c:pt idx="34">
                  <c:v>BAJ Cap 11</c:v>
                </c:pt>
                <c:pt idx="35">
                  <c:v>ICO 1</c:v>
                </c:pt>
                <c:pt idx="36">
                  <c:v>ICO 2</c:v>
                </c:pt>
                <c:pt idx="37">
                  <c:v>ICO 3</c:v>
                </c:pt>
                <c:pt idx="38">
                  <c:v>ICO 4</c:v>
                </c:pt>
                <c:pt idx="39">
                  <c:v>ICO 5</c:v>
                </c:pt>
                <c:pt idx="40">
                  <c:v>ICO 6</c:v>
                </c:pt>
                <c:pt idx="41">
                  <c:v>ICO 7</c:v>
                </c:pt>
                <c:pt idx="42">
                  <c:v>ICO 8</c:v>
                </c:pt>
                <c:pt idx="43">
                  <c:v>ICO 9</c:v>
                </c:pt>
                <c:pt idx="44">
                  <c:v>ICO 10</c:v>
                </c:pt>
              </c:strCache>
            </c:strRef>
          </c:cat>
          <c:val>
            <c:numRef>
              <c:f>'Rebalanceado de cartera'!$E$12:$E$56</c:f>
              <c:numCache>
                <c:formatCode>[$$-540A]#,##0.00</c:formatCode>
                <c:ptCount val="45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89792"/>
        <c:axId val="2081772353"/>
      </c:barChart>
      <c:catAx>
        <c:axId val="256589792"/>
        <c:scaling>
          <c:orientation val="minMax"/>
        </c:scaling>
        <c:delete val="0"/>
        <c:axPos val="b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2081772353"/>
        <c:crosses val="autoZero"/>
        <c:auto val="1"/>
        <c:lblAlgn val="ctr"/>
        <c:lblOffset val="100"/>
        <c:noMultiLvlLbl val="1"/>
      </c:catAx>
      <c:valAx>
        <c:axId val="2081772353"/>
        <c:scaling>
          <c:orientation val="minMax"/>
        </c:scaling>
        <c:delete val="0"/>
        <c:axPos val="l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[$$-540A]#,##0.00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256589792"/>
        <c:crosses val="autoZero"/>
        <c:crossBetween val="between"/>
      </c:valAx>
      <c:spPr>
        <a:solidFill>
          <a:srgbClr val="000000"/>
        </a:solidFill>
      </c:spPr>
    </c:plotArea>
    <c:plotVisOnly val="1"/>
    <c:dispBlanksAs val="zero"/>
    <c:showDLblsOverMax val="1"/>
  </c:chart>
  <c:spPr>
    <a:solidFill>
      <a:srgbClr val="FFFFFF"/>
    </a:solidFill>
  </c:spPr>
  <c:txPr>
    <a:bodyPr/>
    <a:lstStyle/>
    <a:p>
      <a:pPr>
        <a:defRPr lang="es-E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.00482286768845233"/>
          <c:y val="0"/>
          <c:w val="0.990228560077665"/>
          <c:h val="0.669470694663697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4"/>
            <c:invertIfNegative val="1"/>
            <c:bubble3D val="0"/>
            <c:spPr>
              <a:solidFill>
                <a:srgbClr val="00B0F0"/>
              </a:solidFill>
              <a:ln cmpd="sng">
                <a:solidFill>
                  <a:srgbClr val="000000"/>
                </a:solidFill>
              </a:ln>
            </c:spPr>
          </c:dPt>
          <c:dPt>
            <c:idx val="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1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2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5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6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7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8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39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0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1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2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3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Pt>
            <c:idx val="44"/>
            <c:invertIfNegative val="1"/>
            <c:bubble3D val="0"/>
            <c:spPr>
              <a:solidFill>
                <a:srgbClr val="4285F4"/>
              </a:solidFill>
              <a:ln cmpd="sng"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'Rebalanceado de cartera'!$D$12:$D$56</c:f>
              <c:strCache>
                <c:ptCount val="45"/>
                <c:pt idx="0">
                  <c:v>BITCOINS</c:v>
                </c:pt>
                <c:pt idx="1">
                  <c:v>ETHEREUM</c:v>
                </c:pt>
                <c:pt idx="2">
                  <c:v>STABLECOIN 1</c:v>
                </c:pt>
                <c:pt idx="3">
                  <c:v>STABLECOIN 2</c:v>
                </c:pt>
                <c:pt idx="4">
                  <c:v>STABLECOIN 3</c:v>
                </c:pt>
                <c:pt idx="5">
                  <c:v>POLKADOT</c:v>
                </c:pt>
                <c:pt idx="6">
                  <c:v>ALT Cap. 2</c:v>
                </c:pt>
                <c:pt idx="7">
                  <c:v>ALT Cap. 3</c:v>
                </c:pt>
                <c:pt idx="8">
                  <c:v>ALT Cap. 4</c:v>
                </c:pt>
                <c:pt idx="9">
                  <c:v>ALT Cap. 5</c:v>
                </c:pt>
                <c:pt idx="10">
                  <c:v>ALT Cap. 6</c:v>
                </c:pt>
                <c:pt idx="11">
                  <c:v>ALT Cap. 7</c:v>
                </c:pt>
                <c:pt idx="12">
                  <c:v>ALT Cap. 8</c:v>
                </c:pt>
                <c:pt idx="13">
                  <c:v>ALT Cap. 9</c:v>
                </c:pt>
                <c:pt idx="14">
                  <c:v>ALT Cap. 10</c:v>
                </c:pt>
                <c:pt idx="15">
                  <c:v>MED Cap 1</c:v>
                </c:pt>
                <c:pt idx="16">
                  <c:v>MED Cap 2</c:v>
                </c:pt>
                <c:pt idx="17">
                  <c:v>MED Cap 3</c:v>
                </c:pt>
                <c:pt idx="18">
                  <c:v>MED Cap 4</c:v>
                </c:pt>
                <c:pt idx="19">
                  <c:v>MED Cap 5</c:v>
                </c:pt>
                <c:pt idx="20">
                  <c:v>MED Cap 6</c:v>
                </c:pt>
                <c:pt idx="21">
                  <c:v>MED Cap 7</c:v>
                </c:pt>
                <c:pt idx="22">
                  <c:v>MED Cap 8</c:v>
                </c:pt>
                <c:pt idx="23">
                  <c:v>MED Cap 9</c:v>
                </c:pt>
                <c:pt idx="24">
                  <c:v>BAJ Cap 1</c:v>
                </c:pt>
                <c:pt idx="25">
                  <c:v>BAJ Cap 2</c:v>
                </c:pt>
                <c:pt idx="26">
                  <c:v>BAJ Cap 3</c:v>
                </c:pt>
                <c:pt idx="27">
                  <c:v>BAJ Cap 4</c:v>
                </c:pt>
                <c:pt idx="28">
                  <c:v>BAJ Cap 5</c:v>
                </c:pt>
                <c:pt idx="29">
                  <c:v>BAJ Cap 6</c:v>
                </c:pt>
                <c:pt idx="30">
                  <c:v>BAJ Cap 7</c:v>
                </c:pt>
                <c:pt idx="31">
                  <c:v>BAJ Cap 8</c:v>
                </c:pt>
                <c:pt idx="32">
                  <c:v>BAJ Cap 9</c:v>
                </c:pt>
                <c:pt idx="33">
                  <c:v>BAJ Cap 10</c:v>
                </c:pt>
                <c:pt idx="34">
                  <c:v>BAJ Cap 11</c:v>
                </c:pt>
                <c:pt idx="35">
                  <c:v>ICO 1</c:v>
                </c:pt>
                <c:pt idx="36">
                  <c:v>ICO 2</c:v>
                </c:pt>
                <c:pt idx="37">
                  <c:v>ICO 3</c:v>
                </c:pt>
                <c:pt idx="38">
                  <c:v>ICO 4</c:v>
                </c:pt>
                <c:pt idx="39">
                  <c:v>ICO 5</c:v>
                </c:pt>
                <c:pt idx="40">
                  <c:v>ICO 6</c:v>
                </c:pt>
                <c:pt idx="41">
                  <c:v>ICO 7</c:v>
                </c:pt>
                <c:pt idx="42">
                  <c:v>ICO 8</c:v>
                </c:pt>
                <c:pt idx="43">
                  <c:v>ICO 9</c:v>
                </c:pt>
                <c:pt idx="44">
                  <c:v>ICO 10</c:v>
                </c:pt>
              </c:strCache>
            </c:strRef>
          </c:cat>
          <c:val>
            <c:numRef>
              <c:f>'Rebalanceado de cartera'!$F$12:$F$56</c:f>
              <c:numCache>
                <c:formatCode>0.00%</c:formatCode>
                <c:ptCount val="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9952111"/>
        <c:axId val="1103102700"/>
      </c:barChart>
      <c:catAx>
        <c:axId val="1529952111"/>
        <c:scaling>
          <c:orientation val="minMax"/>
        </c:scaling>
        <c:delete val="0"/>
        <c:axPos val="b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03102700"/>
        <c:crosses val="autoZero"/>
        <c:auto val="1"/>
        <c:lblAlgn val="ctr"/>
        <c:lblOffset val="100"/>
        <c:noMultiLvlLbl val="1"/>
      </c:catAx>
      <c:valAx>
        <c:axId val="1103102700"/>
        <c:scaling>
          <c:orientation val="minMax"/>
        </c:scaling>
        <c:delete val="0"/>
        <c:axPos val="l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0.00%" sourceLinked="1"/>
        <c:majorTickMark val="none"/>
        <c:minorTickMark val="none"/>
        <c:tickLblPos val="nextTo"/>
        <c:spPr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9952111"/>
        <c:crosses val="autoZero"/>
        <c:crossBetween val="between"/>
      </c:valAx>
      <c:spPr>
        <a:solidFill>
          <a:srgbClr val="000000"/>
        </a:solidFill>
      </c:spPr>
    </c:plotArea>
    <c:plotVisOnly val="1"/>
    <c:dispBlanksAs val="zero"/>
    <c:showDLblsOverMax val="1"/>
  </c:chart>
  <c:spPr>
    <a:solidFill>
      <a:srgbClr val="FFFFFF"/>
    </a:solidFill>
  </c:spPr>
  <c:txPr>
    <a:bodyPr/>
    <a:lstStyle/>
    <a:p>
      <a:pPr>
        <a:defRPr lang="es-E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es-ES" sz="4000" b="1" i="0" u="none" strike="noStrike" kern="1200" baseline="0">
                <a:solidFill>
                  <a:srgbClr val="757575"/>
                </a:solidFill>
                <a:latin typeface="+mn-lt"/>
                <a:ea typeface="+mn-ea"/>
                <a:cs typeface="+mn-cs"/>
              </a:defRPr>
            </a:pPr>
            <a:r>
              <a:rPr lang="es-ES" sz="4000" b="1" i="0">
                <a:solidFill>
                  <a:srgbClr val="757575"/>
                </a:solidFill>
                <a:latin typeface="+mn-lt"/>
              </a:rPr>
              <a:t>ESTRATEGIAS DE INVERSIÓN (EUR)</a:t>
            </a:r>
            <a:endParaRPr lang="es-ES" sz="4000" b="1" i="0">
              <a:solidFill>
                <a:srgbClr val="757575"/>
              </a:solidFill>
              <a:latin typeface="+mn-lt"/>
            </a:endParaRP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252923807350121"/>
          <c:y val="0.0965530210794787"/>
          <c:w val="0.398978555622079"/>
          <c:h val="0.827343532970481"/>
        </c:manualLayout>
      </c:layout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Pt>
            <c:idx val="2"/>
            <c:bubble3D val="0"/>
            <c:spPr>
              <a:solidFill>
                <a:srgbClr val="FBBC04"/>
              </a:solidFill>
            </c:spPr>
          </c:dPt>
          <c:dPt>
            <c:idx val="3"/>
            <c:bubble3D val="0"/>
            <c:spPr>
              <a:solidFill>
                <a:srgbClr val="34A853"/>
              </a:solidFill>
            </c:spPr>
          </c:dPt>
          <c:dLbls>
            <c:dLbl>
              <c:idx val="3"/>
              <c:layout>
                <c:manualLayout>
                  <c:x val="0.0572868322015304"/>
                  <c:y val="0.007489647876172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'Rebalanceado de cartera'!$D$60:$D$63</c:f>
              <c:strCache>
                <c:ptCount val="4"/>
                <c:pt idx="0">
                  <c:v>STAKING</c:v>
                </c:pt>
                <c:pt idx="1">
                  <c:v>YIELD FARMING</c:v>
                </c:pt>
                <c:pt idx="2">
                  <c:v>LENDING</c:v>
                </c:pt>
                <c:pt idx="3">
                  <c:v>OTRAS </c:v>
                </c:pt>
              </c:strCache>
            </c:strRef>
          </c:cat>
          <c:val>
            <c:numRef>
              <c:f>'Rebalanceado de cartera'!$E$60:$E$63</c:f>
              <c:numCache>
                <c:formatCode>[$$-540A]#,##0.00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6503822819075"/>
          <c:y val="0.2826920668391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s-ES" sz="2400" b="1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1"/>
  </c:chart>
  <c:txPr>
    <a:bodyPr/>
    <a:lstStyle/>
    <a:p>
      <a:pPr>
        <a:defRPr lang="es-E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es-ES" sz="4000" b="1" i="0" u="none" strike="noStrike" kern="1200" baseline="0">
                <a:solidFill>
                  <a:srgbClr val="757575"/>
                </a:solidFill>
                <a:latin typeface="+mn-lt"/>
                <a:ea typeface="+mn-ea"/>
                <a:cs typeface="+mn-cs"/>
              </a:defRPr>
            </a:pPr>
            <a:r>
              <a:rPr lang="es-ES" sz="4000" b="1" i="0">
                <a:solidFill>
                  <a:srgbClr val="757575"/>
                </a:solidFill>
                <a:latin typeface="+mn-lt"/>
              </a:rPr>
              <a:t>ESTRATEGIAS DE INVERSIÓN %
</a:t>
            </a:r>
            <a:endParaRPr lang="es-ES" sz="4000" b="1" i="0">
              <a:solidFill>
                <a:srgbClr val="757575"/>
              </a:solidFill>
              <a:latin typeface="+mn-lt"/>
            </a:endParaRPr>
          </a:p>
        </c:rich>
      </c:tx>
      <c:layout/>
      <c:overlay val="0"/>
    </c:title>
    <c:autoTitleDeleted val="0"/>
    <c:plotArea>
      <c:layout>
        <c:manualLayout>
          <c:xMode val="edge"/>
          <c:yMode val="edge"/>
          <c:x val="0.195549405953373"/>
          <c:y val="0.166845132267373"/>
          <c:w val="0.437559091576811"/>
          <c:h val="0.618061997749191"/>
        </c:manualLayout>
      </c:layout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Pt>
            <c:idx val="2"/>
            <c:bubble3D val="0"/>
            <c:spPr>
              <a:solidFill>
                <a:srgbClr val="FBBC04"/>
              </a:solidFill>
            </c:spPr>
          </c:dPt>
          <c:dPt>
            <c:idx val="3"/>
            <c:bubble3D val="0"/>
            <c:spPr>
              <a:solidFill>
                <a:srgbClr val="34A853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strRef>
              <c:f>'Rebalanceado de cartera'!$D$60:$D$63</c:f>
              <c:strCache>
                <c:ptCount val="4"/>
                <c:pt idx="0">
                  <c:v>STAKING</c:v>
                </c:pt>
                <c:pt idx="1">
                  <c:v>YIELD FARMING</c:v>
                </c:pt>
                <c:pt idx="2">
                  <c:v>LENDING</c:v>
                </c:pt>
                <c:pt idx="3">
                  <c:v>OTRAS </c:v>
                </c:pt>
              </c:strCache>
            </c:strRef>
          </c:cat>
          <c:val>
            <c:numRef>
              <c:f>'Rebalanceado de cartera'!$F$60:$F$63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89439627499865"/>
          <c:y val="0.385834193883553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s-ES" sz="3200" b="0" i="0" u="none" strike="noStrike" kern="1200" baseline="0">
              <a:solidFill>
                <a:srgbClr val="1A1A1A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zero"/>
    <c:showDLblsOverMax val="1"/>
  </c:chart>
  <c:spPr>
    <a:solidFill>
      <a:srgbClr val="FFFFFF"/>
    </a:solidFill>
  </c:spPr>
  <c:txPr>
    <a:bodyPr/>
    <a:lstStyle/>
    <a:p>
      <a:pPr>
        <a:defRPr lang="es-E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lvl="0">
              <a:defRPr lang="es-ES" sz="4000" b="1" i="0" u="none" strike="noStrike" kern="1200" baseline="0">
                <a:solidFill>
                  <a:srgbClr val="757575"/>
                </a:solidFill>
                <a:latin typeface="+mn-lt"/>
                <a:ea typeface="+mn-ea"/>
                <a:cs typeface="+mn-cs"/>
              </a:defRPr>
            </a:pPr>
            <a:r>
              <a:rPr lang="es-ES" sz="4000" b="1" i="0">
                <a:solidFill>
                  <a:srgbClr val="757575"/>
                </a:solidFill>
                <a:latin typeface="+mn-lt"/>
              </a:rPr>
              <a:t>ESTRATEGIAS / HOLDER
</a:t>
            </a:r>
            <a:endParaRPr lang="es-ES" sz="4000" b="1" i="0">
              <a:solidFill>
                <a:srgbClr val="757575"/>
              </a:solidFill>
              <a:latin typeface="+mn-lt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rgbClr val="4285F4"/>
              </a:solidFill>
            </c:spPr>
          </c:dPt>
          <c:dPt>
            <c:idx val="1"/>
            <c:bubble3D val="0"/>
            <c:spPr>
              <a:solidFill>
                <a:srgbClr val="EA4335"/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val>
            <c:numRef>
              <c:f>'Rebalanceado de cartera'!$F$73:$F$74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1"/>
  </c:chart>
  <c:txPr>
    <a:bodyPr/>
    <a:lstStyle/>
    <a:p>
      <a:pPr>
        <a:defRPr lang="es-E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7" Type="http://schemas.openxmlformats.org/officeDocument/2006/relationships/image" Target="../media/image2.png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89</xdr:row>
      <xdr:rowOff>371475</xdr:rowOff>
    </xdr:from>
    <xdr:ext cx="40452675" cy="3581400"/>
    <xdr:graphicFrame>
      <xdr:nvGraphicFramePr>
        <xdr:cNvPr id="2" name="Chart 1"/>
        <xdr:cNvGraphicFramePr/>
      </xdr:nvGraphicFramePr>
      <xdr:xfrm>
        <a:off x="342900" y="23071455"/>
        <a:ext cx="40452675" cy="3581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0</xdr:colOff>
      <xdr:row>103</xdr:row>
      <xdr:rowOff>104775</xdr:rowOff>
    </xdr:from>
    <xdr:ext cx="40452675" cy="4086225"/>
    <xdr:graphicFrame>
      <xdr:nvGraphicFramePr>
        <xdr:cNvPr id="3" name="Chart 2"/>
        <xdr:cNvGraphicFramePr/>
      </xdr:nvGraphicFramePr>
      <xdr:xfrm>
        <a:off x="342900" y="26633805"/>
        <a:ext cx="40452675" cy="4086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0</xdr:colOff>
      <xdr:row>120</xdr:row>
      <xdr:rowOff>152400</xdr:rowOff>
    </xdr:from>
    <xdr:ext cx="14401800" cy="7419975"/>
    <xdr:graphicFrame>
      <xdr:nvGraphicFramePr>
        <xdr:cNvPr id="4" name="Chart 3"/>
        <xdr:cNvGraphicFramePr/>
      </xdr:nvGraphicFramePr>
      <xdr:xfrm>
        <a:off x="342900" y="30700980"/>
        <a:ext cx="14401800" cy="7419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9</xdr:col>
      <xdr:colOff>962025</xdr:colOff>
      <xdr:row>120</xdr:row>
      <xdr:rowOff>228600</xdr:rowOff>
    </xdr:from>
    <xdr:ext cx="12268200" cy="7372350"/>
    <xdr:graphicFrame>
      <xdr:nvGraphicFramePr>
        <xdr:cNvPr id="5" name="Chart 4"/>
        <xdr:cNvGraphicFramePr/>
      </xdr:nvGraphicFramePr>
      <xdr:xfrm>
        <a:off x="14799945" y="30777180"/>
        <a:ext cx="12268200" cy="7372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17</xdr:col>
      <xdr:colOff>57150</xdr:colOff>
      <xdr:row>120</xdr:row>
      <xdr:rowOff>238125</xdr:rowOff>
    </xdr:from>
    <xdr:ext cx="13620750" cy="7267575"/>
    <xdr:graphicFrame>
      <xdr:nvGraphicFramePr>
        <xdr:cNvPr id="6" name="Chart 5"/>
        <xdr:cNvGraphicFramePr/>
      </xdr:nvGraphicFramePr>
      <xdr:xfrm>
        <a:off x="27169110" y="30786705"/>
        <a:ext cx="13620750" cy="7267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</xdr:col>
      <xdr:colOff>1190625</xdr:colOff>
      <xdr:row>74</xdr:row>
      <xdr:rowOff>152400</xdr:rowOff>
    </xdr:from>
    <xdr:ext cx="6572250" cy="2762250"/>
    <xdr:pic>
      <xdr:nvPicPr>
        <xdr:cNvPr id="7" name="image1.png"/>
        <xdr:cNvPicPr preferRelativeResize="0"/>
      </xdr:nvPicPr>
      <xdr:blipFill>
        <a:blip r:embed="rId6" cstate="print"/>
        <a:stretch>
          <a:fillRect/>
        </a:stretch>
      </xdr:blipFill>
      <xdr:spPr>
        <a:xfrm>
          <a:off x="2707005" y="20191095"/>
          <a:ext cx="6572250" cy="27622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9525</xdr:colOff>
      <xdr:row>76</xdr:row>
      <xdr:rowOff>28575</xdr:rowOff>
    </xdr:from>
    <xdr:ext cx="4619625" cy="2266950"/>
    <xdr:pic>
      <xdr:nvPicPr>
        <xdr:cNvPr id="8" name="image2.png"/>
        <xdr:cNvPicPr preferRelativeResize="0"/>
      </xdr:nvPicPr>
      <xdr:blipFill>
        <a:blip r:embed="rId7" cstate="print"/>
        <a:stretch>
          <a:fillRect/>
        </a:stretch>
      </xdr:blipFill>
      <xdr:spPr>
        <a:xfrm>
          <a:off x="10784205" y="20471130"/>
          <a:ext cx="4619625" cy="22669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2469243" cy="2006600"/>
    <xdr:pic>
      <xdr:nvPicPr>
        <xdr:cNvPr id="9" name="image3.pn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10774680" y="161925"/>
          <a:ext cx="2468880" cy="2006600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2476501</xdr:colOff>
      <xdr:row>1</xdr:row>
      <xdr:rowOff>19050</xdr:rowOff>
    </xdr:from>
    <xdr:ext cx="2487386" cy="2000250"/>
    <xdr:pic>
      <xdr:nvPicPr>
        <xdr:cNvPr id="10" name="image4.png"/>
        <xdr:cNvPicPr preferRelativeResize="0"/>
      </xdr:nvPicPr>
      <xdr:blipFill>
        <a:blip r:embed="rId8" cstate="print"/>
        <a:stretch>
          <a:fillRect/>
        </a:stretch>
      </xdr:blipFill>
      <xdr:spPr>
        <a:xfrm>
          <a:off x="29588460" y="180975"/>
          <a:ext cx="2487295" cy="2000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06"/>
  <sheetViews>
    <sheetView tabSelected="1" zoomScale="60" zoomScaleNormal="60" workbookViewId="0">
      <selection activeCell="G17" sqref="G17:G26"/>
    </sheetView>
  </sheetViews>
  <sheetFormatPr defaultColWidth="12.6" defaultRowHeight="15" customHeight="1"/>
  <cols>
    <col min="1" max="1" width="4.5" customWidth="1"/>
    <col min="2" max="2" width="15.4" customWidth="1"/>
    <col min="3" max="3" width="15.9" customWidth="1"/>
    <col min="4" max="4" width="22.4" customWidth="1"/>
    <col min="5" max="5" width="31.6" customWidth="1"/>
    <col min="6" max="6" width="30.1" customWidth="1"/>
    <col min="7" max="7" width="21.5" customWidth="1"/>
    <col min="8" max="8" width="19.1" customWidth="1"/>
    <col min="9" max="9" width="21.1" customWidth="1"/>
    <col min="10" max="10" width="17.9" customWidth="1"/>
    <col min="11" max="11" width="16.9" customWidth="1"/>
    <col min="12" max="12" width="11.9" customWidth="1"/>
    <col min="13" max="13" width="16.9" customWidth="1"/>
    <col min="14" max="14" width="16.1" customWidth="1"/>
    <col min="15" max="15" width="23" customWidth="1"/>
    <col min="16" max="16" width="31.5" customWidth="1"/>
    <col min="17" max="17" width="40" customWidth="1"/>
    <col min="18" max="18" width="33" customWidth="1"/>
    <col min="19" max="19" width="28.1" customWidth="1"/>
    <col min="20" max="20" width="21.5" customWidth="1"/>
    <col min="21" max="21" width="23.6" customWidth="1"/>
    <col min="22" max="22" width="23.5" customWidth="1"/>
    <col min="23" max="23" width="34.6" customWidth="1"/>
    <col min="24" max="24" width="20.5" customWidth="1"/>
    <col min="25" max="25" width="3.1" customWidth="1"/>
    <col min="26" max="27" width="10.9" customWidth="1"/>
    <col min="28" max="28" width="8.9" customWidth="1"/>
    <col min="29" max="29" width="25.5" customWidth="1"/>
    <col min="30" max="30" width="21.5" customWidth="1"/>
    <col min="31" max="31" width="55.6" customWidth="1"/>
    <col min="32" max="32" width="8.4" customWidth="1"/>
    <col min="33" max="33" width="22.5" customWidth="1"/>
    <col min="34" max="34" width="10.9" customWidth="1"/>
    <col min="35" max="35" width="17.1" customWidth="1"/>
    <col min="36" max="36" width="12.6" customWidth="1"/>
    <col min="37" max="37" width="10.9" customWidth="1"/>
    <col min="38" max="38" width="14.9" customWidth="1"/>
    <col min="39" max="39" width="10.9" customWidth="1"/>
    <col min="40" max="40" width="14.1" customWidth="1"/>
    <col min="41" max="42" width="10.9" customWidth="1"/>
    <col min="43" max="43" width="12.6" customWidth="1"/>
  </cols>
  <sheetData>
    <row r="1" ht="12.75" customHeight="1" spans="1:4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ht="24" customHeight="1" spans="1:43">
      <c r="A2" s="1"/>
      <c r="B2" s="1"/>
      <c r="C2" s="1"/>
      <c r="D2" s="1"/>
      <c r="E2" s="1"/>
      <c r="F2" s="2"/>
      <c r="G2" s="2"/>
      <c r="H2" s="3" t="s">
        <v>0</v>
      </c>
      <c r="I2" s="6"/>
      <c r="J2" s="6"/>
      <c r="K2" s="6"/>
      <c r="L2" s="6"/>
      <c r="M2" s="6"/>
      <c r="N2" s="6"/>
      <c r="O2" s="6"/>
      <c r="P2" s="6"/>
      <c r="Q2" s="6"/>
      <c r="R2" s="6"/>
      <c r="S2" s="104"/>
      <c r="T2" s="105"/>
      <c r="U2" s="1"/>
      <c r="V2" s="1"/>
      <c r="W2" s="1"/>
      <c r="X2" s="106"/>
      <c r="Y2" s="1"/>
      <c r="Z2" s="106"/>
      <c r="AA2" s="106"/>
      <c r="AB2" s="106"/>
      <c r="AC2" s="106"/>
      <c r="AD2" s="106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ht="21.75" customHeight="1" spans="1:43">
      <c r="A3" s="1"/>
      <c r="B3" s="1"/>
      <c r="C3" s="1"/>
      <c r="D3" s="1"/>
      <c r="E3" s="1"/>
      <c r="F3" s="2"/>
      <c r="G3" s="2"/>
      <c r="H3" s="4"/>
      <c r="R3" s="6"/>
      <c r="S3" s="104"/>
      <c r="T3" s="105"/>
      <c r="U3" s="1"/>
      <c r="V3" s="1"/>
      <c r="W3" s="1"/>
      <c r="X3" s="106"/>
      <c r="Y3" s="1"/>
      <c r="Z3" s="106"/>
      <c r="AA3" s="106"/>
      <c r="AB3" s="106"/>
      <c r="AC3" s="106"/>
      <c r="AD3" s="106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ht="33" customHeight="1" spans="1:43">
      <c r="A4" s="1"/>
      <c r="B4" s="1"/>
      <c r="C4" s="1"/>
      <c r="D4" s="1"/>
      <c r="E4" s="1"/>
      <c r="F4" s="2"/>
      <c r="G4" s="2"/>
      <c r="H4" s="4"/>
      <c r="R4" s="6"/>
      <c r="S4" s="104"/>
      <c r="T4" s="105"/>
      <c r="U4" s="1"/>
      <c r="V4" s="1"/>
      <c r="W4" s="1"/>
      <c r="X4" s="106"/>
      <c r="Y4" s="1"/>
      <c r="Z4" s="106"/>
      <c r="AA4" s="106"/>
      <c r="AB4" s="106"/>
      <c r="AC4" s="106"/>
      <c r="AD4" s="106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ht="78.75" customHeight="1" spans="1:43">
      <c r="A5" s="1"/>
      <c r="B5" s="1"/>
      <c r="C5" s="1"/>
      <c r="D5" s="1"/>
      <c r="E5" s="2"/>
      <c r="F5" s="2"/>
      <c r="G5" s="2"/>
      <c r="H5" s="4"/>
      <c r="I5" s="6"/>
      <c r="J5" s="6"/>
      <c r="K5" s="6"/>
      <c r="L5" s="6"/>
      <c r="M5" s="6"/>
      <c r="N5" s="6"/>
      <c r="O5" s="6"/>
      <c r="P5" s="6"/>
      <c r="Q5" s="6"/>
      <c r="R5" s="6"/>
      <c r="S5" s="104"/>
      <c r="T5" s="105"/>
      <c r="U5" s="1"/>
      <c r="V5" s="1"/>
      <c r="W5" s="1"/>
      <c r="X5" s="106"/>
      <c r="Y5" s="1"/>
      <c r="Z5" s="106"/>
      <c r="AA5" s="106"/>
      <c r="AB5" s="106"/>
      <c r="AC5" s="106"/>
      <c r="AD5" s="106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ht="42" customHeight="1" spans="1:43">
      <c r="A6" s="1"/>
      <c r="B6" s="5" t="s">
        <v>1</v>
      </c>
      <c r="C6" s="6"/>
      <c r="D6" s="6"/>
      <c r="E6" s="6"/>
      <c r="F6" s="6"/>
      <c r="G6" s="6"/>
      <c r="H6" s="6"/>
      <c r="I6" s="6"/>
      <c r="J6" s="6"/>
      <c r="K6" s="6"/>
      <c r="L6" s="5"/>
      <c r="M6" s="77"/>
      <c r="N6" s="78" t="s">
        <v>2</v>
      </c>
      <c r="O6" s="6"/>
      <c r="P6" s="6"/>
      <c r="Q6" s="6"/>
      <c r="R6" s="6"/>
      <c r="S6" s="6"/>
      <c r="T6" s="6"/>
      <c r="U6" s="6"/>
      <c r="V6" s="6"/>
      <c r="W6" s="6"/>
      <c r="X6" s="6"/>
      <c r="Y6" s="1"/>
      <c r="Z6" s="106"/>
      <c r="AA6" s="106"/>
      <c r="AB6" s="106"/>
      <c r="AC6" s="106"/>
      <c r="AD6" s="106"/>
      <c r="AE6" s="106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ht="28.5" customHeight="1" spans="1:43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5"/>
      <c r="M7" s="7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"/>
      <c r="Z7" s="106"/>
      <c r="AA7" s="106"/>
      <c r="AB7" s="106"/>
      <c r="AC7" s="106"/>
      <c r="AD7" s="106"/>
      <c r="AE7" s="106"/>
      <c r="AF7" s="106"/>
      <c r="AG7" s="106"/>
      <c r="AH7" s="106"/>
      <c r="AI7" s="2"/>
      <c r="AJ7" s="2"/>
      <c r="AK7" s="2"/>
      <c r="AL7" s="2"/>
      <c r="AM7" s="2"/>
      <c r="AN7" s="2"/>
      <c r="AO7" s="2"/>
      <c r="AP7" s="2"/>
      <c r="AQ7" s="2"/>
    </row>
    <row r="8" ht="33" customHeight="1" spans="1:43">
      <c r="A8" s="1"/>
      <c r="B8" s="7"/>
      <c r="C8" s="7"/>
      <c r="D8" s="8" t="s">
        <v>3</v>
      </c>
      <c r="E8" s="9"/>
      <c r="F8" s="10"/>
      <c r="G8" s="7"/>
      <c r="H8" s="11"/>
      <c r="I8" s="7"/>
      <c r="J8" s="7"/>
      <c r="K8" s="7"/>
      <c r="L8" s="7"/>
      <c r="M8" s="77"/>
      <c r="N8" s="79"/>
      <c r="O8" s="80"/>
      <c r="P8" s="8" t="s">
        <v>4</v>
      </c>
      <c r="Q8" s="9"/>
      <c r="R8" s="10"/>
      <c r="S8" s="8" t="s">
        <v>5</v>
      </c>
      <c r="T8" s="9"/>
      <c r="U8" s="10"/>
      <c r="V8" s="103"/>
      <c r="W8" s="107" t="s">
        <v>6</v>
      </c>
      <c r="X8" s="103"/>
      <c r="Y8" s="1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</row>
    <row r="9" ht="24" customHeight="1" spans="1:43">
      <c r="A9" s="1"/>
      <c r="B9" s="7"/>
      <c r="C9" s="7"/>
      <c r="D9" s="12"/>
      <c r="E9" s="13"/>
      <c r="F9" s="14"/>
      <c r="G9" s="7"/>
      <c r="H9" s="7"/>
      <c r="I9" s="7"/>
      <c r="J9" s="7"/>
      <c r="K9" s="7"/>
      <c r="L9" s="7"/>
      <c r="M9" s="77"/>
      <c r="N9" s="79"/>
      <c r="O9" s="80"/>
      <c r="P9" s="12"/>
      <c r="Q9" s="13"/>
      <c r="R9" s="14"/>
      <c r="S9" s="108"/>
      <c r="T9" s="6"/>
      <c r="U9" s="109"/>
      <c r="V9" s="91" t="e">
        <f>((S9*100)/Q11)/100</f>
        <v>#DIV/0!</v>
      </c>
      <c r="W9" s="110" t="e">
        <f>SUM(W12+W18+W29+W39+W51)</f>
        <v>#DIV/0!</v>
      </c>
      <c r="X9" s="103"/>
      <c r="Y9" s="1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</row>
    <row r="10" ht="33" customHeight="1" spans="1:43">
      <c r="A10" s="1"/>
      <c r="B10" s="7"/>
      <c r="C10" s="7"/>
      <c r="D10" s="15" t="s">
        <v>7</v>
      </c>
      <c r="E10" s="15" t="s">
        <v>8</v>
      </c>
      <c r="F10" s="16" t="s">
        <v>9</v>
      </c>
      <c r="G10" s="7"/>
      <c r="H10" s="7"/>
      <c r="I10" s="7"/>
      <c r="J10" s="7"/>
      <c r="K10" s="7"/>
      <c r="L10" s="7"/>
      <c r="M10" s="77"/>
      <c r="N10" s="79"/>
      <c r="O10" s="80"/>
      <c r="P10" s="15" t="s">
        <v>7</v>
      </c>
      <c r="Q10" s="15" t="s">
        <v>8</v>
      </c>
      <c r="R10" s="16" t="s">
        <v>9</v>
      </c>
      <c r="S10" s="12"/>
      <c r="T10" s="13"/>
      <c r="U10" s="14"/>
      <c r="V10" s="32"/>
      <c r="W10" s="111"/>
      <c r="X10" s="103"/>
      <c r="Y10" s="1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</row>
    <row r="11" ht="30" customHeight="1" spans="1:43">
      <c r="A11" s="1"/>
      <c r="B11" s="7"/>
      <c r="C11" s="17" t="s">
        <v>10</v>
      </c>
      <c r="D11" s="17" t="s">
        <v>11</v>
      </c>
      <c r="E11" s="18">
        <f t="shared" ref="E11:F11" si="0">E12+E13+E14+E15+E16+E17+E18+E19+E20+E21+E22+E23+E24+E25+E26+E27+E28+E29+E30+E31+E32+E33+E34+E35+E36+E37+E38+E39+E40+E41+E42+E43+E44+E45+E46+E47+E48+E49+E50+E51+E52+E53+E54+E55+E56</f>
        <v>0</v>
      </c>
      <c r="F11" s="19" t="e">
        <f t="shared" si="0"/>
        <v>#DIV/0!</v>
      </c>
      <c r="G11" s="20" t="s">
        <v>12</v>
      </c>
      <c r="H11" s="20" t="s">
        <v>13</v>
      </c>
      <c r="I11" s="15" t="s">
        <v>14</v>
      </c>
      <c r="J11" s="81" t="s">
        <v>15</v>
      </c>
      <c r="K11" s="81" t="s">
        <v>16</v>
      </c>
      <c r="L11" s="7"/>
      <c r="M11" s="77"/>
      <c r="N11" s="82"/>
      <c r="O11" s="17" t="s">
        <v>10</v>
      </c>
      <c r="P11" s="17" t="s">
        <v>11</v>
      </c>
      <c r="Q11" s="112">
        <f>S9+Q12+Q13+Q14+Q15+Q16+Q17+Q18+Q19+Q20+Q21+Q22+Q23+Q24+Q25+Q26+Q27+Q28+Q29+Q30+Q31+Q32+Q33+Q34+Q35+Q36+Q37+Q38++Q39+Q40+Q41+Q42+Q43+Q44+Q45+Q46+Q47+Q48+Q49+Q50+Q51+Q52+Q53+Q54+Q55+Q56+Q57+Q58+Q59+Q60+Q61</f>
        <v>0</v>
      </c>
      <c r="R11" s="19" t="e">
        <f>R12+R13+R17+R18+R19+R20+R28+R29+R35+R36+R38+R39+R41+R48+R50+R51+R58+R59+R61</f>
        <v>#DIV/0!</v>
      </c>
      <c r="S11" s="20" t="s">
        <v>12</v>
      </c>
      <c r="T11" s="20" t="s">
        <v>13</v>
      </c>
      <c r="U11" s="15" t="s">
        <v>14</v>
      </c>
      <c r="V11" s="81" t="s">
        <v>17</v>
      </c>
      <c r="W11" s="113" t="s">
        <v>18</v>
      </c>
      <c r="X11" s="82"/>
      <c r="Y11" s="1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</row>
    <row r="12" ht="21" customHeight="1" spans="1:43">
      <c r="A12" s="1"/>
      <c r="B12" s="7"/>
      <c r="C12" s="21">
        <v>1</v>
      </c>
      <c r="D12" s="22" t="s">
        <v>19</v>
      </c>
      <c r="E12" s="23"/>
      <c r="F12" s="24" t="e">
        <f>((E12*100)/E11)/100</f>
        <v>#DIV/0!</v>
      </c>
      <c r="G12" s="25">
        <f t="shared" ref="G12:H12" si="1">E12+E13+E16+E14+E15</f>
        <v>0</v>
      </c>
      <c r="H12" s="26" t="e">
        <f t="shared" si="1"/>
        <v>#DIV/0!</v>
      </c>
      <c r="I12" s="83">
        <v>0.5</v>
      </c>
      <c r="J12" s="84" t="e">
        <f>H12-I12</f>
        <v>#DIV/0!</v>
      </c>
      <c r="K12" s="85" t="e">
        <f>(J12*E11)</f>
        <v>#DIV/0!</v>
      </c>
      <c r="L12" s="7"/>
      <c r="M12" s="77"/>
      <c r="N12" s="82"/>
      <c r="O12" s="86">
        <f t="shared" ref="O12:Q12" si="2">C12</f>
        <v>1</v>
      </c>
      <c r="P12" s="87" t="str">
        <f t="shared" si="2"/>
        <v>BITCOINS</v>
      </c>
      <c r="Q12" s="114">
        <f t="shared" si="2"/>
        <v>0</v>
      </c>
      <c r="R12" s="24" t="e">
        <f>((Q12*100)/Q11)/100</f>
        <v>#DIV/0!</v>
      </c>
      <c r="S12" s="115">
        <f t="shared" ref="S12:T12" si="3">Q12+Q13+Q14+Q15+Q16+Q17</f>
        <v>0</v>
      </c>
      <c r="T12" s="51" t="e">
        <f t="shared" si="3"/>
        <v>#DIV/0!</v>
      </c>
      <c r="U12" s="116">
        <v>0.5</v>
      </c>
      <c r="V12" s="91" t="e">
        <f>T12-U12</f>
        <v>#DIV/0!</v>
      </c>
      <c r="W12" s="117" t="e">
        <f>Q11*V12</f>
        <v>#DIV/0!</v>
      </c>
      <c r="X12" s="82"/>
      <c r="Y12" s="1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</row>
    <row r="13" ht="19.5" customHeight="1" spans="1:43">
      <c r="A13" s="1"/>
      <c r="B13" s="7"/>
      <c r="C13" s="27">
        <v>2</v>
      </c>
      <c r="D13" s="28" t="s">
        <v>20</v>
      </c>
      <c r="E13" s="29"/>
      <c r="F13" s="30" t="e">
        <f>((E13*100)/E11)/100</f>
        <v>#DIV/0!</v>
      </c>
      <c r="G13" s="31"/>
      <c r="H13" s="32"/>
      <c r="I13" s="32"/>
      <c r="J13" s="32"/>
      <c r="K13" s="88"/>
      <c r="L13" s="7"/>
      <c r="M13" s="77"/>
      <c r="N13" s="82"/>
      <c r="O13" s="89">
        <f t="shared" ref="O13:Q13" si="4">C13</f>
        <v>2</v>
      </c>
      <c r="P13" s="90" t="str">
        <f t="shared" si="4"/>
        <v>ETHEREUM</v>
      </c>
      <c r="Q13" s="114">
        <f t="shared" si="4"/>
        <v>0</v>
      </c>
      <c r="R13" s="30" t="e">
        <f>((Q13*100)/Q11)/100</f>
        <v>#DIV/0!</v>
      </c>
      <c r="S13" s="31"/>
      <c r="T13" s="32"/>
      <c r="U13" s="32"/>
      <c r="V13" s="32"/>
      <c r="W13" s="31"/>
      <c r="X13" s="82"/>
      <c r="Y13" s="1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</row>
    <row r="14" ht="19.5" customHeight="1" spans="1:43">
      <c r="A14" s="1"/>
      <c r="B14" s="7"/>
      <c r="C14" s="27"/>
      <c r="D14" s="33" t="s">
        <v>21</v>
      </c>
      <c r="E14" s="34"/>
      <c r="F14" s="30" t="e">
        <f>((E14*100)/E11)/100</f>
        <v>#DIV/0!</v>
      </c>
      <c r="G14" s="31"/>
      <c r="H14" s="32"/>
      <c r="I14" s="32"/>
      <c r="J14" s="32"/>
      <c r="K14" s="88"/>
      <c r="L14" s="7"/>
      <c r="M14" s="77"/>
      <c r="N14" s="82"/>
      <c r="O14" s="89">
        <f t="shared" ref="O14:Q14" si="5">C14</f>
        <v>0</v>
      </c>
      <c r="P14" s="90" t="str">
        <f t="shared" si="5"/>
        <v>STABLECOIN 1</v>
      </c>
      <c r="Q14" s="114">
        <f t="shared" si="5"/>
        <v>0</v>
      </c>
      <c r="R14" s="30" t="e">
        <f>((Q14*100)/Q11)/100</f>
        <v>#DIV/0!</v>
      </c>
      <c r="S14" s="31"/>
      <c r="T14" s="32"/>
      <c r="U14" s="32"/>
      <c r="V14" s="32"/>
      <c r="W14" s="31"/>
      <c r="X14" s="82"/>
      <c r="Y14" s="1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</row>
    <row r="15" ht="19.5" customHeight="1" spans="1:43">
      <c r="A15" s="1"/>
      <c r="B15" s="7"/>
      <c r="C15" s="27"/>
      <c r="D15" s="33" t="s">
        <v>22</v>
      </c>
      <c r="E15" s="29"/>
      <c r="F15" s="30" t="e">
        <f>((E15*100)/E11)/100</f>
        <v>#DIV/0!</v>
      </c>
      <c r="G15" s="31"/>
      <c r="H15" s="32"/>
      <c r="I15" s="32"/>
      <c r="J15" s="32"/>
      <c r="K15" s="88"/>
      <c r="L15" s="7"/>
      <c r="M15" s="77"/>
      <c r="N15" s="82"/>
      <c r="O15" s="89">
        <f t="shared" ref="O15:Q15" si="6">C15</f>
        <v>0</v>
      </c>
      <c r="P15" s="90" t="str">
        <f t="shared" si="6"/>
        <v>STABLECOIN 2</v>
      </c>
      <c r="Q15" s="114">
        <f t="shared" si="6"/>
        <v>0</v>
      </c>
      <c r="R15" s="30" t="e">
        <f>((Q15*100)/Q11)/100</f>
        <v>#DIV/0!</v>
      </c>
      <c r="S15" s="31"/>
      <c r="T15" s="32"/>
      <c r="U15" s="32"/>
      <c r="V15" s="32"/>
      <c r="W15" s="31"/>
      <c r="X15" s="82"/>
      <c r="Y15" s="1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</row>
    <row r="16" ht="19.5" customHeight="1" spans="1:43">
      <c r="A16" s="1"/>
      <c r="B16" s="7"/>
      <c r="C16" s="35"/>
      <c r="D16" s="33" t="s">
        <v>23</v>
      </c>
      <c r="E16" s="36"/>
      <c r="F16" s="30" t="e">
        <f>((E16*100)/E11)/100</f>
        <v>#DIV/0!</v>
      </c>
      <c r="G16" s="37"/>
      <c r="H16" s="38"/>
      <c r="I16" s="38"/>
      <c r="J16" s="32"/>
      <c r="K16" s="88"/>
      <c r="L16" s="7"/>
      <c r="M16" s="77"/>
      <c r="N16" s="82"/>
      <c r="O16" s="89">
        <f t="shared" ref="O16:Q16" si="7">C16</f>
        <v>0</v>
      </c>
      <c r="P16" s="90" t="str">
        <f t="shared" si="7"/>
        <v>STABLECOIN 3</v>
      </c>
      <c r="Q16" s="118">
        <f t="shared" si="7"/>
        <v>0</v>
      </c>
      <c r="R16" s="30" t="e">
        <f>((Q16*100)/Q11)/100</f>
        <v>#DIV/0!</v>
      </c>
      <c r="S16" s="31"/>
      <c r="T16" s="32"/>
      <c r="U16" s="32"/>
      <c r="V16" s="32"/>
      <c r="W16" s="31"/>
      <c r="X16" s="82"/>
      <c r="Y16" s="1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</row>
    <row r="17" ht="21" customHeight="1" spans="1:43">
      <c r="A17" s="1"/>
      <c r="B17" s="7"/>
      <c r="C17" s="39">
        <v>11</v>
      </c>
      <c r="D17" s="40" t="s">
        <v>24</v>
      </c>
      <c r="E17" s="41"/>
      <c r="F17" s="24" t="e">
        <f>((E17*100)/E11)/100</f>
        <v>#DIV/0!</v>
      </c>
      <c r="G17" s="25">
        <f t="shared" ref="G17:H17" si="8">E17+E18+E19+E26+E20+E21+E22+E23+E24+E25</f>
        <v>0</v>
      </c>
      <c r="H17" s="26" t="e">
        <f t="shared" si="8"/>
        <v>#DIV/0!</v>
      </c>
      <c r="I17" s="83">
        <v>0.2</v>
      </c>
      <c r="J17" s="91" t="e">
        <f>H17-I17</f>
        <v>#DIV/0!</v>
      </c>
      <c r="K17" s="85" t="e">
        <f>(E11*J17)</f>
        <v>#DIV/0!</v>
      </c>
      <c r="L17" s="7"/>
      <c r="M17" s="77"/>
      <c r="N17" s="82"/>
      <c r="O17" s="35"/>
      <c r="P17" s="92" t="s">
        <v>25</v>
      </c>
      <c r="Q17" s="36">
        <f>E17</f>
        <v>0</v>
      </c>
      <c r="R17" s="30" t="e">
        <f>((Q17*100)/Q11)/100</f>
        <v>#DIV/0!</v>
      </c>
      <c r="S17" s="37"/>
      <c r="T17" s="38"/>
      <c r="U17" s="38"/>
      <c r="V17" s="38"/>
      <c r="W17" s="37"/>
      <c r="X17" s="82"/>
      <c r="Y17" s="1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</row>
    <row r="18" ht="19.5" customHeight="1" spans="1:43">
      <c r="A18" s="1"/>
      <c r="B18" s="7"/>
      <c r="C18" s="42"/>
      <c r="D18" s="43" t="s">
        <v>26</v>
      </c>
      <c r="E18" s="34"/>
      <c r="F18" s="44" t="e">
        <f>((E18*100)/E11)/100</f>
        <v>#DIV/0!</v>
      </c>
      <c r="G18" s="31"/>
      <c r="H18" s="32"/>
      <c r="I18" s="32"/>
      <c r="J18" s="32"/>
      <c r="K18" s="88"/>
      <c r="L18" s="7"/>
      <c r="M18" s="77"/>
      <c r="N18" s="82"/>
      <c r="O18" s="93">
        <f t="shared" ref="O18:Q18" si="9">C17</f>
        <v>11</v>
      </c>
      <c r="P18" s="94" t="str">
        <f t="shared" si="9"/>
        <v>POLKADOT</v>
      </c>
      <c r="Q18" s="119">
        <f t="shared" si="9"/>
        <v>0</v>
      </c>
      <c r="R18" s="24" t="e">
        <f>((Q18*100)/Q11)/100</f>
        <v>#DIV/0!</v>
      </c>
      <c r="S18" s="115">
        <f t="shared" ref="S18:T18" si="10">Q18+Q19+Q20+Q21+Q22+Q23+Q24+Q25+Q26+Q27+Q28</f>
        <v>0</v>
      </c>
      <c r="T18" s="51" t="e">
        <f t="shared" si="10"/>
        <v>#DIV/0!</v>
      </c>
      <c r="U18" s="116">
        <v>0.2</v>
      </c>
      <c r="V18" s="91" t="e">
        <f>T18-U18</f>
        <v>#DIV/0!</v>
      </c>
      <c r="W18" s="117" t="e">
        <f>Q11*V18</f>
        <v>#DIV/0!</v>
      </c>
      <c r="X18" s="82"/>
      <c r="Y18" s="1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</row>
    <row r="19" ht="19.5" customHeight="1" spans="1:43">
      <c r="A19" s="1"/>
      <c r="B19" s="7"/>
      <c r="C19" s="42"/>
      <c r="D19" s="43" t="s">
        <v>27</v>
      </c>
      <c r="E19" s="41"/>
      <c r="F19" s="45" t="e">
        <f>((E19*100)/E11)/100</f>
        <v>#DIV/0!</v>
      </c>
      <c r="G19" s="31"/>
      <c r="H19" s="32"/>
      <c r="I19" s="32"/>
      <c r="J19" s="32"/>
      <c r="K19" s="88"/>
      <c r="L19" s="7"/>
      <c r="M19" s="77"/>
      <c r="N19" s="82"/>
      <c r="O19" s="89">
        <f t="shared" ref="O19:Q19" si="11">C18</f>
        <v>0</v>
      </c>
      <c r="P19" s="95" t="str">
        <f t="shared" si="11"/>
        <v>ALT Cap. 2</v>
      </c>
      <c r="Q19" s="114">
        <f t="shared" si="11"/>
        <v>0</v>
      </c>
      <c r="R19" s="44" t="e">
        <f>((Q19*100)/Q11)/100</f>
        <v>#DIV/0!</v>
      </c>
      <c r="S19" s="31"/>
      <c r="T19" s="32"/>
      <c r="U19" s="32"/>
      <c r="V19" s="32"/>
      <c r="W19" s="31"/>
      <c r="X19" s="120"/>
      <c r="Y19" s="1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</row>
    <row r="20" ht="19.5" customHeight="1" spans="1:43">
      <c r="A20" s="1"/>
      <c r="B20" s="7"/>
      <c r="C20" s="46"/>
      <c r="D20" s="43" t="s">
        <v>28</v>
      </c>
      <c r="E20" s="34"/>
      <c r="F20" s="45" t="e">
        <f>((E20*100)/E11)/100</f>
        <v>#DIV/0!</v>
      </c>
      <c r="G20" s="31"/>
      <c r="H20" s="32"/>
      <c r="I20" s="32"/>
      <c r="J20" s="32"/>
      <c r="K20" s="88"/>
      <c r="L20" s="7"/>
      <c r="M20" s="77"/>
      <c r="N20" s="82"/>
      <c r="O20" s="89">
        <f t="shared" ref="O20:Q20" si="12">C19</f>
        <v>0</v>
      </c>
      <c r="P20" s="95" t="str">
        <f t="shared" si="12"/>
        <v>ALT Cap. 3</v>
      </c>
      <c r="Q20" s="114">
        <f t="shared" si="12"/>
        <v>0</v>
      </c>
      <c r="R20" s="45" t="e">
        <f>((Q20*100)/Q11)/100</f>
        <v>#DIV/0!</v>
      </c>
      <c r="S20" s="31"/>
      <c r="T20" s="32"/>
      <c r="U20" s="32"/>
      <c r="V20" s="32"/>
      <c r="W20" s="31"/>
      <c r="X20" s="82"/>
      <c r="Y20" s="1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</row>
    <row r="21" ht="19.5" customHeight="1" spans="1:43">
      <c r="A21" s="1"/>
      <c r="B21" s="7"/>
      <c r="C21" s="46"/>
      <c r="D21" s="43" t="s">
        <v>29</v>
      </c>
      <c r="E21" s="34"/>
      <c r="F21" s="45" t="e">
        <f>((E21*100)/E11)/100</f>
        <v>#DIV/0!</v>
      </c>
      <c r="G21" s="31"/>
      <c r="H21" s="32"/>
      <c r="I21" s="32"/>
      <c r="J21" s="32"/>
      <c r="K21" s="88"/>
      <c r="L21" s="7"/>
      <c r="M21" s="77"/>
      <c r="N21" s="82"/>
      <c r="O21" s="89">
        <f t="shared" ref="O21:Q21" si="13">C20</f>
        <v>0</v>
      </c>
      <c r="P21" s="95" t="str">
        <f t="shared" si="13"/>
        <v>ALT Cap. 4</v>
      </c>
      <c r="Q21" s="114">
        <f t="shared" si="13"/>
        <v>0</v>
      </c>
      <c r="R21" s="45" t="e">
        <f>((Q21*100)/Q11)/100</f>
        <v>#DIV/0!</v>
      </c>
      <c r="S21" s="31"/>
      <c r="T21" s="32"/>
      <c r="U21" s="32"/>
      <c r="V21" s="32"/>
      <c r="W21" s="31"/>
      <c r="X21" s="82"/>
      <c r="Y21" s="1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</row>
    <row r="22" ht="19.5" customHeight="1" spans="1:43">
      <c r="A22" s="1"/>
      <c r="B22" s="7"/>
      <c r="C22" s="46"/>
      <c r="D22" s="43" t="s">
        <v>30</v>
      </c>
      <c r="E22" s="34"/>
      <c r="F22" s="45" t="e">
        <f>((E22*100)/E11)/100</f>
        <v>#DIV/0!</v>
      </c>
      <c r="G22" s="31"/>
      <c r="H22" s="32"/>
      <c r="I22" s="32"/>
      <c r="J22" s="32"/>
      <c r="K22" s="88"/>
      <c r="L22" s="7"/>
      <c r="M22" s="77"/>
      <c r="N22" s="82"/>
      <c r="O22" s="89">
        <f t="shared" ref="O22:Q22" si="14">C21</f>
        <v>0</v>
      </c>
      <c r="P22" s="95" t="str">
        <f t="shared" si="14"/>
        <v>ALT Cap. 5</v>
      </c>
      <c r="Q22" s="114">
        <f t="shared" si="14"/>
        <v>0</v>
      </c>
      <c r="R22" s="45" t="e">
        <f>((Q22*100)/Q11)/100</f>
        <v>#DIV/0!</v>
      </c>
      <c r="S22" s="31"/>
      <c r="T22" s="32"/>
      <c r="U22" s="32"/>
      <c r="V22" s="32"/>
      <c r="W22" s="31"/>
      <c r="X22" s="82"/>
      <c r="Y22" s="1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</row>
    <row r="23" ht="19.5" customHeight="1" spans="1:43">
      <c r="A23" s="1"/>
      <c r="B23" s="7"/>
      <c r="C23" s="46"/>
      <c r="D23" s="43" t="s">
        <v>31</v>
      </c>
      <c r="E23" s="34"/>
      <c r="F23" s="45" t="e">
        <f>((E23*100)/E11)/100</f>
        <v>#DIV/0!</v>
      </c>
      <c r="G23" s="31"/>
      <c r="H23" s="32"/>
      <c r="I23" s="32"/>
      <c r="J23" s="32"/>
      <c r="K23" s="88"/>
      <c r="L23" s="7"/>
      <c r="M23" s="77"/>
      <c r="N23" s="82"/>
      <c r="O23" s="89">
        <f t="shared" ref="O23:Q23" si="15">C22</f>
        <v>0</v>
      </c>
      <c r="P23" s="95" t="str">
        <f t="shared" si="15"/>
        <v>ALT Cap. 6</v>
      </c>
      <c r="Q23" s="114">
        <f t="shared" si="15"/>
        <v>0</v>
      </c>
      <c r="R23" s="45" t="e">
        <f>((Q23*100)/Q11)/100</f>
        <v>#DIV/0!</v>
      </c>
      <c r="S23" s="31"/>
      <c r="T23" s="32"/>
      <c r="U23" s="32"/>
      <c r="V23" s="32"/>
      <c r="W23" s="31"/>
      <c r="X23" s="82"/>
      <c r="Y23" s="1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</row>
    <row r="24" ht="19.5" customHeight="1" spans="1:43">
      <c r="A24" s="1"/>
      <c r="B24" s="7"/>
      <c r="C24" s="46"/>
      <c r="D24" s="43" t="s">
        <v>32</v>
      </c>
      <c r="E24" s="34"/>
      <c r="F24" s="45" t="e">
        <f>((E24*100)/E11)/100</f>
        <v>#DIV/0!</v>
      </c>
      <c r="G24" s="31"/>
      <c r="H24" s="32"/>
      <c r="I24" s="32"/>
      <c r="J24" s="32"/>
      <c r="K24" s="88"/>
      <c r="L24" s="7"/>
      <c r="M24" s="77"/>
      <c r="N24" s="82"/>
      <c r="O24" s="89">
        <f t="shared" ref="O24:Q24" si="16">C23</f>
        <v>0</v>
      </c>
      <c r="P24" s="95" t="str">
        <f t="shared" si="16"/>
        <v>ALT Cap. 7</v>
      </c>
      <c r="Q24" s="114">
        <f t="shared" si="16"/>
        <v>0</v>
      </c>
      <c r="R24" s="45" t="e">
        <f>((Q24*100)/Q11)/100</f>
        <v>#DIV/0!</v>
      </c>
      <c r="S24" s="31"/>
      <c r="T24" s="32"/>
      <c r="U24" s="32"/>
      <c r="V24" s="32"/>
      <c r="W24" s="31"/>
      <c r="X24" s="82"/>
      <c r="Y24" s="1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</row>
    <row r="25" ht="19.5" customHeight="1" spans="1:43">
      <c r="A25" s="1"/>
      <c r="B25" s="7"/>
      <c r="C25" s="46"/>
      <c r="D25" s="43" t="s">
        <v>33</v>
      </c>
      <c r="E25" s="34"/>
      <c r="F25" s="45" t="e">
        <f>((E25*100)/E11)/100</f>
        <v>#DIV/0!</v>
      </c>
      <c r="G25" s="31"/>
      <c r="H25" s="32"/>
      <c r="I25" s="32"/>
      <c r="J25" s="32"/>
      <c r="K25" s="88"/>
      <c r="L25" s="7"/>
      <c r="M25" s="77"/>
      <c r="N25" s="82"/>
      <c r="O25" s="89">
        <f t="shared" ref="O25:Q25" si="17">C24</f>
        <v>0</v>
      </c>
      <c r="P25" s="95" t="str">
        <f t="shared" si="17"/>
        <v>ALT Cap. 8</v>
      </c>
      <c r="Q25" s="114">
        <f t="shared" si="17"/>
        <v>0</v>
      </c>
      <c r="R25" s="45" t="e">
        <f>((Q25*100)/Q11)/100</f>
        <v>#DIV/0!</v>
      </c>
      <c r="S25" s="31"/>
      <c r="T25" s="32"/>
      <c r="U25" s="32"/>
      <c r="V25" s="32"/>
      <c r="W25" s="31"/>
      <c r="X25" s="82"/>
      <c r="Y25" s="1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</row>
    <row r="26" ht="18.75" customHeight="1" spans="1:43">
      <c r="A26" s="1"/>
      <c r="B26" s="7"/>
      <c r="C26" s="47"/>
      <c r="D26" s="43" t="s">
        <v>34</v>
      </c>
      <c r="E26" s="48"/>
      <c r="F26" s="30" t="e">
        <f>((E26*100)/E11)/100</f>
        <v>#DIV/0!</v>
      </c>
      <c r="G26" s="37"/>
      <c r="H26" s="38"/>
      <c r="I26" s="38"/>
      <c r="J26" s="32"/>
      <c r="K26" s="88"/>
      <c r="L26" s="7"/>
      <c r="M26" s="77"/>
      <c r="N26" s="82"/>
      <c r="O26" s="89">
        <f t="shared" ref="O26:Q26" si="18">C25</f>
        <v>0</v>
      </c>
      <c r="P26" s="95" t="str">
        <f t="shared" si="18"/>
        <v>ALT Cap. 9</v>
      </c>
      <c r="Q26" s="114">
        <f t="shared" si="18"/>
        <v>0</v>
      </c>
      <c r="R26" s="45" t="e">
        <f>((Q26*100)/Q11)/100</f>
        <v>#DIV/0!</v>
      </c>
      <c r="S26" s="31"/>
      <c r="T26" s="32"/>
      <c r="U26" s="32"/>
      <c r="V26" s="32"/>
      <c r="W26" s="31"/>
      <c r="X26" s="82"/>
      <c r="Y26" s="1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</row>
    <row r="27" ht="18.75" customHeight="1" spans="1:43">
      <c r="A27" s="1"/>
      <c r="B27" s="7"/>
      <c r="C27" s="39"/>
      <c r="D27" s="49" t="s">
        <v>35</v>
      </c>
      <c r="E27" s="50"/>
      <c r="F27" s="51" t="e">
        <f>((E27*100)/E11)/100</f>
        <v>#DIV/0!</v>
      </c>
      <c r="G27" s="25">
        <f t="shared" ref="G27:H27" si="19">E27+E33+E34+E35+E28+E29+E30+E31+E32</f>
        <v>0</v>
      </c>
      <c r="H27" s="26" t="e">
        <f t="shared" si="19"/>
        <v>#DIV/0!</v>
      </c>
      <c r="I27" s="83">
        <v>0.15</v>
      </c>
      <c r="J27" s="91" t="e">
        <f>H27-I27</f>
        <v>#DIV/0!</v>
      </c>
      <c r="K27" s="85" t="e">
        <f>(J27*E11)</f>
        <v>#DIV/0!</v>
      </c>
      <c r="L27" s="7"/>
      <c r="M27" s="77"/>
      <c r="N27" s="82"/>
      <c r="O27" s="89">
        <f t="shared" ref="O27:Q27" si="20">C26</f>
        <v>0</v>
      </c>
      <c r="P27" s="95" t="str">
        <f t="shared" si="20"/>
        <v>ALT Cap. 10</v>
      </c>
      <c r="Q27" s="114">
        <f t="shared" si="20"/>
        <v>0</v>
      </c>
      <c r="R27" s="45" t="e">
        <f>((Q27*100)/Q11)/100</f>
        <v>#DIV/0!</v>
      </c>
      <c r="S27" s="31"/>
      <c r="T27" s="32"/>
      <c r="U27" s="32"/>
      <c r="V27" s="32"/>
      <c r="W27" s="31"/>
      <c r="X27" s="82"/>
      <c r="Y27" s="1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</row>
    <row r="28" ht="18.75" customHeight="1" spans="1:43">
      <c r="A28" s="1"/>
      <c r="B28" s="7"/>
      <c r="C28" s="39"/>
      <c r="D28" s="49" t="s">
        <v>36</v>
      </c>
      <c r="E28" s="34"/>
      <c r="F28" s="52" t="e">
        <f>((E28*100)/E11)/100</f>
        <v>#DIV/0!</v>
      </c>
      <c r="G28" s="31"/>
      <c r="H28" s="32"/>
      <c r="I28" s="32"/>
      <c r="J28" s="32"/>
      <c r="K28" s="88"/>
      <c r="L28" s="7"/>
      <c r="M28" s="77"/>
      <c r="N28" s="82"/>
      <c r="O28" s="35"/>
      <c r="P28" s="92" t="s">
        <v>25</v>
      </c>
      <c r="Q28" s="36"/>
      <c r="R28" s="30" t="e">
        <f>((Q28*100)/Q11)/100</f>
        <v>#DIV/0!</v>
      </c>
      <c r="S28" s="37"/>
      <c r="T28" s="38"/>
      <c r="U28" s="38"/>
      <c r="V28" s="38"/>
      <c r="W28" s="37"/>
      <c r="X28" s="82"/>
      <c r="Y28" s="1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</row>
    <row r="29" ht="18.75" customHeight="1" spans="1:43">
      <c r="A29" s="1"/>
      <c r="B29" s="7"/>
      <c r="C29" s="39"/>
      <c r="D29" s="49" t="s">
        <v>37</v>
      </c>
      <c r="E29" s="34"/>
      <c r="F29" s="52" t="e">
        <f>((E29*100)/E11)/100</f>
        <v>#DIV/0!</v>
      </c>
      <c r="G29" s="31"/>
      <c r="H29" s="32"/>
      <c r="I29" s="32"/>
      <c r="J29" s="32"/>
      <c r="K29" s="88"/>
      <c r="L29" s="7"/>
      <c r="M29" s="77"/>
      <c r="N29" s="82"/>
      <c r="O29" s="93">
        <f t="shared" ref="O29:Q29" si="21">C27</f>
        <v>0</v>
      </c>
      <c r="P29" s="96" t="str">
        <f t="shared" si="21"/>
        <v>MED Cap 1</v>
      </c>
      <c r="Q29" s="119">
        <f t="shared" si="21"/>
        <v>0</v>
      </c>
      <c r="R29" s="51" t="e">
        <f>((Q29*100)/Q11)/100</f>
        <v>#DIV/0!</v>
      </c>
      <c r="S29" s="115">
        <f t="shared" ref="S29:T29" si="22">Q29+Q30+Q31+Q32+Q33+Q34+Q35+Q36+Q37+Q38</f>
        <v>0</v>
      </c>
      <c r="T29" s="51" t="e">
        <f t="shared" si="22"/>
        <v>#DIV/0!</v>
      </c>
      <c r="U29" s="116">
        <v>0.15</v>
      </c>
      <c r="V29" s="91" t="e">
        <f>T29-U29</f>
        <v>#DIV/0!</v>
      </c>
      <c r="W29" s="117" t="e">
        <f>Q11*V29</f>
        <v>#DIV/0!</v>
      </c>
      <c r="X29" s="82"/>
      <c r="Y29" s="1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</row>
    <row r="30" ht="18.75" customHeight="1" spans="1:43">
      <c r="A30" s="1"/>
      <c r="B30" s="7"/>
      <c r="C30" s="39"/>
      <c r="D30" s="49" t="s">
        <v>38</v>
      </c>
      <c r="E30" s="34"/>
      <c r="F30" s="52" t="e">
        <f>((E30*100)/E11)/100</f>
        <v>#DIV/0!</v>
      </c>
      <c r="G30" s="31"/>
      <c r="H30" s="32"/>
      <c r="I30" s="32"/>
      <c r="J30" s="32"/>
      <c r="K30" s="88"/>
      <c r="L30" s="7"/>
      <c r="M30" s="77"/>
      <c r="N30" s="82"/>
      <c r="O30" s="89">
        <f t="shared" ref="O30:Q30" si="23">C28</f>
        <v>0</v>
      </c>
      <c r="P30" s="49" t="str">
        <f t="shared" si="23"/>
        <v>MED Cap 2</v>
      </c>
      <c r="Q30" s="114">
        <f t="shared" si="23"/>
        <v>0</v>
      </c>
      <c r="R30" s="52" t="e">
        <f>((Q30*100)/Q11)/100</f>
        <v>#DIV/0!</v>
      </c>
      <c r="S30" s="31"/>
      <c r="T30" s="32"/>
      <c r="U30" s="32"/>
      <c r="V30" s="32"/>
      <c r="W30" s="31"/>
      <c r="X30" s="82"/>
      <c r="Y30" s="1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</row>
    <row r="31" ht="18.75" customHeight="1" spans="1:43">
      <c r="A31" s="1"/>
      <c r="B31" s="7"/>
      <c r="C31" s="39"/>
      <c r="D31" s="49" t="s">
        <v>39</v>
      </c>
      <c r="E31" s="34"/>
      <c r="F31" s="52" t="e">
        <f>((E31*100)/E11)/100</f>
        <v>#DIV/0!</v>
      </c>
      <c r="G31" s="31"/>
      <c r="H31" s="32"/>
      <c r="I31" s="32"/>
      <c r="J31" s="32"/>
      <c r="K31" s="88"/>
      <c r="L31" s="7"/>
      <c r="M31" s="77"/>
      <c r="N31" s="82"/>
      <c r="O31" s="89">
        <f t="shared" ref="O31:Q31" si="24">C29</f>
        <v>0</v>
      </c>
      <c r="P31" s="49" t="str">
        <f t="shared" si="24"/>
        <v>MED Cap 3</v>
      </c>
      <c r="Q31" s="114">
        <f t="shared" si="24"/>
        <v>0</v>
      </c>
      <c r="R31" s="52" t="e">
        <f>((Q31*100)/Q11)/100</f>
        <v>#DIV/0!</v>
      </c>
      <c r="S31" s="31"/>
      <c r="T31" s="32"/>
      <c r="U31" s="32"/>
      <c r="V31" s="32"/>
      <c r="W31" s="31"/>
      <c r="X31" s="82"/>
      <c r="Y31" s="1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</row>
    <row r="32" ht="18.75" customHeight="1" spans="1:43">
      <c r="A32" s="1"/>
      <c r="B32" s="7"/>
      <c r="C32" s="39"/>
      <c r="D32" s="49" t="s">
        <v>40</v>
      </c>
      <c r="E32" s="34"/>
      <c r="F32" s="52" t="e">
        <f>((E32*100)/E11)/100</f>
        <v>#DIV/0!</v>
      </c>
      <c r="G32" s="31"/>
      <c r="H32" s="32"/>
      <c r="I32" s="32"/>
      <c r="J32" s="32"/>
      <c r="K32" s="88"/>
      <c r="L32" s="7"/>
      <c r="M32" s="77"/>
      <c r="N32" s="82"/>
      <c r="O32" s="89">
        <f t="shared" ref="O32:Q32" si="25">C30</f>
        <v>0</v>
      </c>
      <c r="P32" s="49" t="str">
        <f t="shared" si="25"/>
        <v>MED Cap 4</v>
      </c>
      <c r="Q32" s="114">
        <f t="shared" si="25"/>
        <v>0</v>
      </c>
      <c r="R32" s="52" t="e">
        <f>((Q32*100)/Q11)/100</f>
        <v>#DIV/0!</v>
      </c>
      <c r="S32" s="31"/>
      <c r="T32" s="32"/>
      <c r="U32" s="32"/>
      <c r="V32" s="32"/>
      <c r="W32" s="31"/>
      <c r="X32" s="82"/>
      <c r="Y32" s="1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</row>
    <row r="33" ht="21.75" customHeight="1" spans="1:43">
      <c r="A33" s="1"/>
      <c r="B33" s="7"/>
      <c r="C33" s="42"/>
      <c r="D33" s="49" t="s">
        <v>41</v>
      </c>
      <c r="E33" s="29"/>
      <c r="F33" s="45" t="e">
        <f>((E33*100)/E11)/100</f>
        <v>#DIV/0!</v>
      </c>
      <c r="G33" s="31"/>
      <c r="H33" s="32"/>
      <c r="I33" s="32"/>
      <c r="J33" s="32"/>
      <c r="K33" s="88"/>
      <c r="L33" s="7"/>
      <c r="M33" s="77"/>
      <c r="N33" s="82"/>
      <c r="O33" s="89">
        <f t="shared" ref="O33:Q33" si="26">C31</f>
        <v>0</v>
      </c>
      <c r="P33" s="49" t="str">
        <f t="shared" si="26"/>
        <v>MED Cap 5</v>
      </c>
      <c r="Q33" s="114">
        <f t="shared" si="26"/>
        <v>0</v>
      </c>
      <c r="R33" s="52" t="e">
        <f>((Q33*100)/Q11)/100</f>
        <v>#DIV/0!</v>
      </c>
      <c r="S33" s="31"/>
      <c r="T33" s="32"/>
      <c r="U33" s="32"/>
      <c r="V33" s="32"/>
      <c r="W33" s="31"/>
      <c r="X33" s="82"/>
      <c r="Y33" s="1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</row>
    <row r="34" ht="22.5" customHeight="1" spans="1:43">
      <c r="A34" s="1"/>
      <c r="B34" s="7"/>
      <c r="C34" s="42"/>
      <c r="D34" s="49" t="s">
        <v>42</v>
      </c>
      <c r="E34" s="34"/>
      <c r="F34" s="53" t="e">
        <f>((E34*100)/E11)/100</f>
        <v>#DIV/0!</v>
      </c>
      <c r="G34" s="31"/>
      <c r="H34" s="32"/>
      <c r="I34" s="32"/>
      <c r="J34" s="32"/>
      <c r="K34" s="88"/>
      <c r="L34" s="7"/>
      <c r="M34" s="77"/>
      <c r="N34" s="82"/>
      <c r="O34" s="89">
        <f t="shared" ref="O34:Q34" si="27">C32</f>
        <v>0</v>
      </c>
      <c r="P34" s="49" t="str">
        <f t="shared" si="27"/>
        <v>MED Cap 6</v>
      </c>
      <c r="Q34" s="114">
        <f t="shared" si="27"/>
        <v>0</v>
      </c>
      <c r="R34" s="45" t="e">
        <f>((Q34*100)/Q11)/100</f>
        <v>#DIV/0!</v>
      </c>
      <c r="S34" s="31"/>
      <c r="T34" s="32"/>
      <c r="U34" s="32"/>
      <c r="V34" s="32"/>
      <c r="W34" s="31"/>
      <c r="X34" s="82"/>
      <c r="Y34" s="1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</row>
    <row r="35" ht="19.5" customHeight="1" spans="1:43">
      <c r="A35" s="1"/>
      <c r="B35" s="7"/>
      <c r="C35" s="47"/>
      <c r="D35" s="49" t="s">
        <v>43</v>
      </c>
      <c r="E35" s="36"/>
      <c r="F35" s="54" t="e">
        <f>((E35*100)/E11)/100</f>
        <v>#DIV/0!</v>
      </c>
      <c r="G35" s="37"/>
      <c r="H35" s="38"/>
      <c r="I35" s="38"/>
      <c r="J35" s="32"/>
      <c r="K35" s="88"/>
      <c r="L35" s="7"/>
      <c r="M35" s="77"/>
      <c r="N35" s="82"/>
      <c r="O35" s="89">
        <f t="shared" ref="O35:Q35" si="28">C33</f>
        <v>0</v>
      </c>
      <c r="P35" s="49" t="str">
        <f t="shared" si="28"/>
        <v>MED Cap 7</v>
      </c>
      <c r="Q35" s="114">
        <f t="shared" si="28"/>
        <v>0</v>
      </c>
      <c r="R35" s="52" t="e">
        <f>((Q35*100)/Q11)/100</f>
        <v>#DIV/0!</v>
      </c>
      <c r="S35" s="31"/>
      <c r="T35" s="32"/>
      <c r="U35" s="32"/>
      <c r="V35" s="32"/>
      <c r="W35" s="31"/>
      <c r="X35" s="82"/>
      <c r="Y35" s="1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</row>
    <row r="36" ht="19.5" customHeight="1" spans="1:43">
      <c r="A36" s="1"/>
      <c r="B36" s="7"/>
      <c r="C36" s="55"/>
      <c r="D36" s="56" t="s">
        <v>44</v>
      </c>
      <c r="E36" s="29"/>
      <c r="F36" s="51" t="e">
        <f>((E36*100)/E11)/100</f>
        <v>#DIV/0!</v>
      </c>
      <c r="G36" s="25">
        <f t="shared" ref="G36:H36" si="29">E36+E38+E45+E46+E37+E39+E40+E41+E42+E43+E44</f>
        <v>0</v>
      </c>
      <c r="H36" s="26" t="e">
        <f t="shared" si="29"/>
        <v>#DIV/0!</v>
      </c>
      <c r="I36" s="83">
        <v>0.1</v>
      </c>
      <c r="J36" s="91" t="e">
        <f>H36-I36</f>
        <v>#DIV/0!</v>
      </c>
      <c r="K36" s="85" t="e">
        <f>(E11*J36)</f>
        <v>#DIV/0!</v>
      </c>
      <c r="L36" s="7"/>
      <c r="M36" s="77"/>
      <c r="N36" s="82"/>
      <c r="O36" s="89">
        <f t="shared" ref="O36:Q36" si="30">C34</f>
        <v>0</v>
      </c>
      <c r="P36" s="49" t="str">
        <f t="shared" si="30"/>
        <v>MED Cap 8</v>
      </c>
      <c r="Q36" s="114">
        <f t="shared" si="30"/>
        <v>0</v>
      </c>
      <c r="R36" s="52" t="e">
        <f>((Q36*100)/Q11)/100</f>
        <v>#DIV/0!</v>
      </c>
      <c r="S36" s="31"/>
      <c r="T36" s="32"/>
      <c r="U36" s="32"/>
      <c r="V36" s="32"/>
      <c r="W36" s="31"/>
      <c r="X36" s="82"/>
      <c r="Y36" s="1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</row>
    <row r="37" ht="19.5" customHeight="1" spans="1:43">
      <c r="A37" s="1"/>
      <c r="B37" s="7"/>
      <c r="C37" s="42"/>
      <c r="D37" s="56" t="s">
        <v>45</v>
      </c>
      <c r="E37" s="34"/>
      <c r="F37" s="52" t="e">
        <f>((E37*100)/E11)/100</f>
        <v>#DIV/0!</v>
      </c>
      <c r="G37" s="31"/>
      <c r="H37" s="32"/>
      <c r="I37" s="32"/>
      <c r="J37" s="32"/>
      <c r="K37" s="88"/>
      <c r="L37" s="7"/>
      <c r="M37" s="77"/>
      <c r="N37" s="82"/>
      <c r="O37" s="89">
        <f t="shared" ref="O37:Q37" si="31">C35</f>
        <v>0</v>
      </c>
      <c r="P37" s="49" t="str">
        <f t="shared" si="31"/>
        <v>MED Cap 9</v>
      </c>
      <c r="Q37" s="118">
        <f t="shared" si="31"/>
        <v>0</v>
      </c>
      <c r="R37" s="52" t="e">
        <f>((Q37*100)/Q11)/100</f>
        <v>#DIV/0!</v>
      </c>
      <c r="S37" s="31"/>
      <c r="T37" s="32"/>
      <c r="U37" s="32"/>
      <c r="V37" s="32"/>
      <c r="W37" s="31"/>
      <c r="X37" s="82"/>
      <c r="Y37" s="1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</row>
    <row r="38" ht="19.5" customHeight="1" spans="1:43">
      <c r="A38" s="1"/>
      <c r="B38" s="7"/>
      <c r="C38" s="42"/>
      <c r="D38" s="56" t="s">
        <v>46</v>
      </c>
      <c r="E38" s="34"/>
      <c r="F38" s="44" t="e">
        <f>((E38*100)/E11)/100</f>
        <v>#DIV/0!</v>
      </c>
      <c r="G38" s="31"/>
      <c r="H38" s="32"/>
      <c r="I38" s="32"/>
      <c r="J38" s="32"/>
      <c r="K38" s="88"/>
      <c r="L38" s="7"/>
      <c r="M38" s="77"/>
      <c r="N38" s="82"/>
      <c r="O38" s="35"/>
      <c r="P38" s="92" t="s">
        <v>25</v>
      </c>
      <c r="Q38" s="36"/>
      <c r="R38" s="54" t="e">
        <f>((Q38*100)/Q11)/100</f>
        <v>#DIV/0!</v>
      </c>
      <c r="S38" s="37"/>
      <c r="T38" s="38"/>
      <c r="U38" s="38"/>
      <c r="V38" s="38"/>
      <c r="W38" s="37"/>
      <c r="X38" s="82"/>
      <c r="Y38" s="1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</row>
    <row r="39" ht="19.5" customHeight="1" spans="1:43">
      <c r="A39" s="1"/>
      <c r="B39" s="7"/>
      <c r="C39" s="42"/>
      <c r="D39" s="56" t="s">
        <v>47</v>
      </c>
      <c r="E39" s="34"/>
      <c r="F39" s="44" t="e">
        <f>((E39*100)/E11)/100</f>
        <v>#DIV/0!</v>
      </c>
      <c r="G39" s="31"/>
      <c r="H39" s="32"/>
      <c r="I39" s="32"/>
      <c r="J39" s="32"/>
      <c r="K39" s="88"/>
      <c r="L39" s="7"/>
      <c r="M39" s="77"/>
      <c r="N39" s="82"/>
      <c r="O39" s="55">
        <f t="shared" ref="O39:Q39" si="32">C36</f>
        <v>0</v>
      </c>
      <c r="P39" s="97" t="str">
        <f t="shared" si="32"/>
        <v>BAJ Cap 1</v>
      </c>
      <c r="Q39" s="119">
        <f t="shared" si="32"/>
        <v>0</v>
      </c>
      <c r="R39" s="51" t="e">
        <f>((Q39*100)/Q11)/100</f>
        <v>#DIV/0!</v>
      </c>
      <c r="S39" s="115">
        <f t="shared" ref="S39:T39" si="33">Q39+Q40+Q41+Q42+Q43+Q44+Q45+Q46+Q47+Q48+Q49+Q50</f>
        <v>0</v>
      </c>
      <c r="T39" s="51" t="e">
        <f t="shared" si="33"/>
        <v>#DIV/0!</v>
      </c>
      <c r="U39" s="116">
        <v>0.1</v>
      </c>
      <c r="V39" s="91" t="e">
        <f>T39-U39</f>
        <v>#DIV/0!</v>
      </c>
      <c r="W39" s="117" t="e">
        <f>Q11*V39</f>
        <v>#DIV/0!</v>
      </c>
      <c r="X39" s="82"/>
      <c r="Y39" s="1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</row>
    <row r="40" ht="19.5" customHeight="1" spans="1:43">
      <c r="A40" s="1"/>
      <c r="B40" s="7"/>
      <c r="C40" s="42"/>
      <c r="D40" s="56" t="s">
        <v>48</v>
      </c>
      <c r="E40" s="34"/>
      <c r="F40" s="44" t="e">
        <f>((E40*100)/E11)/100</f>
        <v>#DIV/0!</v>
      </c>
      <c r="G40" s="31"/>
      <c r="H40" s="32"/>
      <c r="I40" s="32"/>
      <c r="J40" s="32"/>
      <c r="K40" s="88"/>
      <c r="L40" s="7"/>
      <c r="M40" s="77"/>
      <c r="N40" s="82"/>
      <c r="O40" s="42">
        <f t="shared" ref="O40:Q40" si="34">C37</f>
        <v>0</v>
      </c>
      <c r="P40" s="97" t="str">
        <f t="shared" si="34"/>
        <v>BAJ Cap 2</v>
      </c>
      <c r="Q40" s="114">
        <f t="shared" si="34"/>
        <v>0</v>
      </c>
      <c r="R40" s="52" t="e">
        <f>((Q40*100)/Q11)/100</f>
        <v>#DIV/0!</v>
      </c>
      <c r="S40" s="31"/>
      <c r="T40" s="32"/>
      <c r="U40" s="32"/>
      <c r="V40" s="32"/>
      <c r="W40" s="31"/>
      <c r="X40" s="82"/>
      <c r="Y40" s="1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</row>
    <row r="41" ht="19.5" customHeight="1" spans="1:43">
      <c r="A41" s="1"/>
      <c r="B41" s="7"/>
      <c r="C41" s="42"/>
      <c r="D41" s="56" t="s">
        <v>49</v>
      </c>
      <c r="E41" s="34"/>
      <c r="F41" s="44" t="e">
        <f>((E41*100)/E11)/100</f>
        <v>#DIV/0!</v>
      </c>
      <c r="G41" s="31"/>
      <c r="H41" s="32"/>
      <c r="I41" s="32"/>
      <c r="J41" s="32"/>
      <c r="K41" s="88"/>
      <c r="L41" s="7"/>
      <c r="M41" s="77"/>
      <c r="N41" s="82"/>
      <c r="O41" s="42">
        <f t="shared" ref="O41:Q41" si="35">C38</f>
        <v>0</v>
      </c>
      <c r="P41" s="97" t="str">
        <f t="shared" si="35"/>
        <v>BAJ Cap 3</v>
      </c>
      <c r="Q41" s="114">
        <f t="shared" si="35"/>
        <v>0</v>
      </c>
      <c r="R41" s="52" t="e">
        <f>((Q41*100)/Q11)/100</f>
        <v>#DIV/0!</v>
      </c>
      <c r="S41" s="31"/>
      <c r="T41" s="32"/>
      <c r="U41" s="32"/>
      <c r="V41" s="32"/>
      <c r="W41" s="31"/>
      <c r="X41" s="82"/>
      <c r="Y41" s="1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</row>
    <row r="42" ht="19.5" customHeight="1" spans="1:43">
      <c r="A42" s="1"/>
      <c r="B42" s="7"/>
      <c r="C42" s="42"/>
      <c r="D42" s="56" t="s">
        <v>50</v>
      </c>
      <c r="E42" s="34"/>
      <c r="F42" s="44" t="e">
        <f>((E42*100)/E11)/100</f>
        <v>#DIV/0!</v>
      </c>
      <c r="G42" s="31"/>
      <c r="H42" s="32"/>
      <c r="I42" s="32"/>
      <c r="J42" s="32"/>
      <c r="K42" s="88"/>
      <c r="L42" s="7"/>
      <c r="M42" s="77"/>
      <c r="N42" s="82"/>
      <c r="O42" s="42">
        <f t="shared" ref="O42:Q42" si="36">C39</f>
        <v>0</v>
      </c>
      <c r="P42" s="97" t="str">
        <f>D31</f>
        <v>MED Cap 5</v>
      </c>
      <c r="Q42" s="114">
        <f t="shared" si="36"/>
        <v>0</v>
      </c>
      <c r="R42" s="52" t="e">
        <f>((Q42*100)/Q11)/100</f>
        <v>#DIV/0!</v>
      </c>
      <c r="S42" s="31"/>
      <c r="T42" s="32"/>
      <c r="U42" s="32"/>
      <c r="V42" s="32"/>
      <c r="W42" s="31"/>
      <c r="X42" s="82"/>
      <c r="Y42" s="1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</row>
    <row r="43" ht="19.5" customHeight="1" spans="1:43">
      <c r="A43" s="1"/>
      <c r="B43" s="7"/>
      <c r="C43" s="42"/>
      <c r="D43" s="56" t="s">
        <v>51</v>
      </c>
      <c r="E43" s="34"/>
      <c r="F43" s="44" t="e">
        <f>((E43*100)/E11)/100</f>
        <v>#DIV/0!</v>
      </c>
      <c r="G43" s="31"/>
      <c r="H43" s="32"/>
      <c r="I43" s="32"/>
      <c r="J43" s="32"/>
      <c r="K43" s="88"/>
      <c r="L43" s="7"/>
      <c r="M43" s="77"/>
      <c r="N43" s="82"/>
      <c r="O43" s="42">
        <f t="shared" ref="O43:Q43" si="37">C40</f>
        <v>0</v>
      </c>
      <c r="P43" s="97" t="str">
        <f>D39</f>
        <v>BAJ Cap 4</v>
      </c>
      <c r="Q43" s="114">
        <f t="shared" si="37"/>
        <v>0</v>
      </c>
      <c r="R43" s="52" t="e">
        <f>((Q43*100)/Q11)/100</f>
        <v>#DIV/0!</v>
      </c>
      <c r="S43" s="31"/>
      <c r="T43" s="32"/>
      <c r="U43" s="32"/>
      <c r="V43" s="32"/>
      <c r="W43" s="31"/>
      <c r="X43" s="82"/>
      <c r="Y43" s="1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</row>
    <row r="44" ht="19.5" customHeight="1" spans="1:43">
      <c r="A44" s="1"/>
      <c r="B44" s="7"/>
      <c r="C44" s="42"/>
      <c r="D44" s="56" t="s">
        <v>52</v>
      </c>
      <c r="E44" s="34"/>
      <c r="F44" s="44" t="e">
        <f>((E44*100)/E11)/100</f>
        <v>#DIV/0!</v>
      </c>
      <c r="G44" s="31"/>
      <c r="H44" s="32"/>
      <c r="I44" s="32"/>
      <c r="J44" s="32"/>
      <c r="K44" s="88"/>
      <c r="L44" s="7"/>
      <c r="M44" s="77"/>
      <c r="N44" s="82"/>
      <c r="O44" s="42">
        <f t="shared" ref="O44:Q44" si="38">C41</f>
        <v>0</v>
      </c>
      <c r="P44" s="97" t="str">
        <f t="shared" si="38"/>
        <v>BAJ Cap 6</v>
      </c>
      <c r="Q44" s="114">
        <f t="shared" si="38"/>
        <v>0</v>
      </c>
      <c r="R44" s="52" t="e">
        <f>((Q44*100)/Q11)/100</f>
        <v>#DIV/0!</v>
      </c>
      <c r="S44" s="31"/>
      <c r="T44" s="32"/>
      <c r="U44" s="32"/>
      <c r="V44" s="32"/>
      <c r="W44" s="31"/>
      <c r="X44" s="82"/>
      <c r="Y44" s="1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</row>
    <row r="45" ht="19.5" customHeight="1" spans="1:43">
      <c r="A45" s="1"/>
      <c r="B45" s="7"/>
      <c r="C45" s="42"/>
      <c r="D45" s="56" t="s">
        <v>53</v>
      </c>
      <c r="E45" s="34"/>
      <c r="F45" s="52" t="e">
        <f>((E45*100)/E11)/100</f>
        <v>#DIV/0!</v>
      </c>
      <c r="G45" s="31"/>
      <c r="H45" s="32"/>
      <c r="I45" s="32"/>
      <c r="J45" s="32"/>
      <c r="K45" s="88"/>
      <c r="L45" s="7"/>
      <c r="M45" s="77"/>
      <c r="N45" s="82"/>
      <c r="O45" s="42">
        <f t="shared" ref="O45:Q45" si="39">C42</f>
        <v>0</v>
      </c>
      <c r="P45" s="97" t="str">
        <f t="shared" si="39"/>
        <v>BAJ Cap 7</v>
      </c>
      <c r="Q45" s="114">
        <f t="shared" si="39"/>
        <v>0</v>
      </c>
      <c r="R45" s="52" t="e">
        <f>((Q45*100)/Q11)/100</f>
        <v>#DIV/0!</v>
      </c>
      <c r="S45" s="31"/>
      <c r="T45" s="32"/>
      <c r="U45" s="32"/>
      <c r="V45" s="32"/>
      <c r="W45" s="31"/>
      <c r="X45" s="82"/>
      <c r="Y45" s="1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</row>
    <row r="46" ht="19.5" customHeight="1" spans="1:43">
      <c r="A46" s="1"/>
      <c r="B46" s="7"/>
      <c r="C46" s="47"/>
      <c r="D46" s="56" t="s">
        <v>54</v>
      </c>
      <c r="E46" s="48"/>
      <c r="F46" s="30" t="e">
        <f>((E46*100)/E11)/100</f>
        <v>#DIV/0!</v>
      </c>
      <c r="G46" s="37"/>
      <c r="H46" s="38"/>
      <c r="I46" s="38"/>
      <c r="J46" s="38"/>
      <c r="K46" s="98"/>
      <c r="L46" s="7"/>
      <c r="M46" s="77"/>
      <c r="N46" s="82"/>
      <c r="O46" s="42">
        <f t="shared" ref="O46:Q46" si="40">C43</f>
        <v>0</v>
      </c>
      <c r="P46" s="97" t="str">
        <f t="shared" si="40"/>
        <v>BAJ Cap 8</v>
      </c>
      <c r="Q46" s="114">
        <f t="shared" si="40"/>
        <v>0</v>
      </c>
      <c r="R46" s="52" t="e">
        <f>((Q46*100)/Q11)/100</f>
        <v>#DIV/0!</v>
      </c>
      <c r="S46" s="31"/>
      <c r="T46" s="32"/>
      <c r="U46" s="32"/>
      <c r="V46" s="32"/>
      <c r="W46" s="31"/>
      <c r="X46" s="82"/>
      <c r="Y46" s="1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</row>
    <row r="47" ht="19.5" customHeight="1" spans="1:43">
      <c r="A47" s="1"/>
      <c r="B47" s="7"/>
      <c r="C47" s="57"/>
      <c r="D47" s="58" t="s">
        <v>55</v>
      </c>
      <c r="E47" s="41"/>
      <c r="F47" s="51" t="e">
        <f>((E47*100)/E11)/100</f>
        <v>#DIV/0!</v>
      </c>
      <c r="G47" s="25">
        <f t="shared" ref="G47:H47" si="41">E47+E54+E55+E56+E48+E49+E50+E51+E52+E53</f>
        <v>0</v>
      </c>
      <c r="H47" s="26" t="e">
        <f t="shared" si="41"/>
        <v>#DIV/0!</v>
      </c>
      <c r="I47" s="83">
        <v>0.05</v>
      </c>
      <c r="J47" s="91" t="e">
        <f>H47-I47</f>
        <v>#DIV/0!</v>
      </c>
      <c r="K47" s="85" t="e">
        <f>(E11*J47)</f>
        <v>#DIV/0!</v>
      </c>
      <c r="L47" s="7"/>
      <c r="M47" s="77"/>
      <c r="N47" s="82"/>
      <c r="O47" s="42">
        <f t="shared" ref="O47:Q47" si="42">C44</f>
        <v>0</v>
      </c>
      <c r="P47" s="97" t="str">
        <f t="shared" si="42"/>
        <v>BAJ Cap 9</v>
      </c>
      <c r="Q47" s="114">
        <f t="shared" si="42"/>
        <v>0</v>
      </c>
      <c r="R47" s="52" t="e">
        <f>((Q47*100)/Q11)/100</f>
        <v>#DIV/0!</v>
      </c>
      <c r="S47" s="31"/>
      <c r="T47" s="32"/>
      <c r="U47" s="32"/>
      <c r="V47" s="32"/>
      <c r="W47" s="31"/>
      <c r="X47" s="82"/>
      <c r="Y47" s="1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</row>
    <row r="48" ht="19.5" customHeight="1" spans="1:43">
      <c r="A48" s="1"/>
      <c r="B48" s="7"/>
      <c r="C48" s="39"/>
      <c r="D48" s="59" t="s">
        <v>56</v>
      </c>
      <c r="E48" s="41"/>
      <c r="F48" s="52" t="e">
        <f>((E48*100)/E11)/100</f>
        <v>#DIV/0!</v>
      </c>
      <c r="G48" s="31"/>
      <c r="H48" s="32"/>
      <c r="I48" s="32"/>
      <c r="J48" s="32"/>
      <c r="K48" s="88"/>
      <c r="L48" s="7"/>
      <c r="M48" s="77"/>
      <c r="N48" s="82"/>
      <c r="O48" s="46">
        <f t="shared" ref="O48:Q48" si="43">C45</f>
        <v>0</v>
      </c>
      <c r="P48" s="97" t="str">
        <f t="shared" si="43"/>
        <v>BAJ Cap 10</v>
      </c>
      <c r="Q48" s="114">
        <f t="shared" si="43"/>
        <v>0</v>
      </c>
      <c r="R48" s="52" t="e">
        <f>((Q48*100)/Q11)/100</f>
        <v>#DIV/0!</v>
      </c>
      <c r="S48" s="31"/>
      <c r="T48" s="32"/>
      <c r="U48" s="32"/>
      <c r="V48" s="32"/>
      <c r="W48" s="31"/>
      <c r="X48" s="82"/>
      <c r="Y48" s="1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</row>
    <row r="49" ht="19.5" customHeight="1" spans="1:43">
      <c r="A49" s="1"/>
      <c r="B49" s="7"/>
      <c r="C49" s="39"/>
      <c r="D49" s="59" t="s">
        <v>57</v>
      </c>
      <c r="E49" s="41"/>
      <c r="F49" s="52" t="e">
        <f>((E49*100)/E11)/100</f>
        <v>#DIV/0!</v>
      </c>
      <c r="G49" s="31"/>
      <c r="H49" s="32"/>
      <c r="I49" s="32"/>
      <c r="J49" s="32"/>
      <c r="K49" s="88"/>
      <c r="L49" s="7"/>
      <c r="M49" s="77"/>
      <c r="N49" s="82"/>
      <c r="O49" s="46">
        <f t="shared" ref="O49:Q49" si="44">C46</f>
        <v>0</v>
      </c>
      <c r="P49" s="97" t="str">
        <f t="shared" si="44"/>
        <v>BAJ Cap 11</v>
      </c>
      <c r="Q49" s="118">
        <f t="shared" si="44"/>
        <v>0</v>
      </c>
      <c r="R49" s="45" t="e">
        <f>((Q49*100)/Q11)/100</f>
        <v>#DIV/0!</v>
      </c>
      <c r="S49" s="31"/>
      <c r="T49" s="32"/>
      <c r="U49" s="32"/>
      <c r="V49" s="32"/>
      <c r="W49" s="31"/>
      <c r="X49" s="82"/>
      <c r="Y49" s="1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</row>
    <row r="50" ht="19.5" customHeight="1" spans="1:43">
      <c r="A50" s="1"/>
      <c r="B50" s="7"/>
      <c r="C50" s="39"/>
      <c r="D50" s="59" t="s">
        <v>58</v>
      </c>
      <c r="E50" s="41"/>
      <c r="F50" s="52" t="e">
        <f>((E50*100)/E11)/100</f>
        <v>#DIV/0!</v>
      </c>
      <c r="G50" s="31"/>
      <c r="H50" s="32"/>
      <c r="I50" s="32"/>
      <c r="J50" s="32"/>
      <c r="K50" s="88"/>
      <c r="L50" s="7"/>
      <c r="M50" s="77"/>
      <c r="N50" s="82"/>
      <c r="O50" s="35"/>
      <c r="P50" s="92" t="s">
        <v>25</v>
      </c>
      <c r="Q50" s="36"/>
      <c r="R50" s="63" t="e">
        <f>((Q50*100)/Q11)/100</f>
        <v>#DIV/0!</v>
      </c>
      <c r="S50" s="37"/>
      <c r="T50" s="38"/>
      <c r="U50" s="38"/>
      <c r="V50" s="38"/>
      <c r="W50" s="37"/>
      <c r="X50" s="82"/>
      <c r="Y50" s="1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</row>
    <row r="51" ht="19.5" customHeight="1" spans="1:43">
      <c r="A51" s="1"/>
      <c r="B51" s="7"/>
      <c r="C51" s="39"/>
      <c r="D51" s="59" t="s">
        <v>59</v>
      </c>
      <c r="E51" s="41"/>
      <c r="F51" s="52" t="e">
        <f>((E51*100)/E11)/100</f>
        <v>#DIV/0!</v>
      </c>
      <c r="G51" s="31"/>
      <c r="H51" s="32"/>
      <c r="I51" s="32"/>
      <c r="J51" s="32"/>
      <c r="K51" s="88"/>
      <c r="L51" s="7"/>
      <c r="M51" s="77"/>
      <c r="N51" s="82"/>
      <c r="O51" s="99">
        <f t="shared" ref="O51:Q51" si="45">C47</f>
        <v>0</v>
      </c>
      <c r="P51" s="59" t="str">
        <f t="shared" si="45"/>
        <v>ICO 1</v>
      </c>
      <c r="Q51" s="119">
        <f t="shared" si="45"/>
        <v>0</v>
      </c>
      <c r="R51" s="45" t="e">
        <f>((Q51*100)/Q11)/100</f>
        <v>#DIV/0!</v>
      </c>
      <c r="S51" s="115">
        <f t="shared" ref="S51:T51" si="46">Q51+Q52+Q53+Q54+Q55+Q56+Q57+Q58+Q59+Q60+Q61</f>
        <v>0</v>
      </c>
      <c r="T51" s="51" t="e">
        <f t="shared" si="46"/>
        <v>#DIV/0!</v>
      </c>
      <c r="U51" s="116">
        <v>0.05</v>
      </c>
      <c r="V51" s="91" t="e">
        <f>T51-U51</f>
        <v>#DIV/0!</v>
      </c>
      <c r="W51" s="117" t="e">
        <f>Q11*V51</f>
        <v>#DIV/0!</v>
      </c>
      <c r="X51" s="82"/>
      <c r="Y51" s="1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</row>
    <row r="52" ht="19.5" customHeight="1" spans="1:43">
      <c r="A52" s="1"/>
      <c r="B52" s="7"/>
      <c r="C52" s="39"/>
      <c r="D52" s="59" t="s">
        <v>60</v>
      </c>
      <c r="E52" s="41"/>
      <c r="F52" s="52" t="e">
        <f>((E52*100)/E11)/100</f>
        <v>#DIV/0!</v>
      </c>
      <c r="G52" s="31"/>
      <c r="H52" s="32"/>
      <c r="I52" s="32"/>
      <c r="J52" s="32"/>
      <c r="K52" s="88"/>
      <c r="L52" s="7"/>
      <c r="M52" s="77"/>
      <c r="N52" s="82"/>
      <c r="O52" s="46">
        <f t="shared" ref="O52:Q52" si="47">C48</f>
        <v>0</v>
      </c>
      <c r="P52" s="59" t="str">
        <f t="shared" si="47"/>
        <v>ICO 2</v>
      </c>
      <c r="Q52" s="114">
        <f t="shared" si="47"/>
        <v>0</v>
      </c>
      <c r="R52" s="52" t="e">
        <f>((Q52*100)/Q11)/100</f>
        <v>#DIV/0!</v>
      </c>
      <c r="S52" s="31"/>
      <c r="T52" s="32"/>
      <c r="U52" s="32"/>
      <c r="V52" s="32"/>
      <c r="W52" s="31"/>
      <c r="X52" s="82"/>
      <c r="Y52" s="1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</row>
    <row r="53" ht="19.5" customHeight="1" spans="1:43">
      <c r="A53" s="1"/>
      <c r="B53" s="7"/>
      <c r="C53" s="39"/>
      <c r="D53" s="59" t="s">
        <v>61</v>
      </c>
      <c r="E53" s="41"/>
      <c r="F53" s="52" t="e">
        <f>((E53*100)/E11)/100</f>
        <v>#DIV/0!</v>
      </c>
      <c r="G53" s="31"/>
      <c r="H53" s="32"/>
      <c r="I53" s="32"/>
      <c r="J53" s="32"/>
      <c r="K53" s="88"/>
      <c r="L53" s="7"/>
      <c r="M53" s="77"/>
      <c r="N53" s="82"/>
      <c r="O53" s="46">
        <f t="shared" ref="O53:Q53" si="48">C49</f>
        <v>0</v>
      </c>
      <c r="P53" s="59" t="str">
        <f t="shared" si="48"/>
        <v>ICO 3</v>
      </c>
      <c r="Q53" s="114">
        <f t="shared" si="48"/>
        <v>0</v>
      </c>
      <c r="R53" s="52" t="e">
        <f>((Q53*100)/Q11)/100</f>
        <v>#DIV/0!</v>
      </c>
      <c r="S53" s="31"/>
      <c r="T53" s="32"/>
      <c r="U53" s="32"/>
      <c r="V53" s="32"/>
      <c r="W53" s="31"/>
      <c r="X53" s="82"/>
      <c r="Y53" s="1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</row>
    <row r="54" ht="19.5" customHeight="1" spans="1:43">
      <c r="A54" s="1"/>
      <c r="B54" s="7"/>
      <c r="C54" s="42"/>
      <c r="D54" s="59" t="s">
        <v>62</v>
      </c>
      <c r="E54" s="34"/>
      <c r="F54" s="53" t="e">
        <f>((E54*100)/E11)/100</f>
        <v>#DIV/0!</v>
      </c>
      <c r="G54" s="31"/>
      <c r="H54" s="32"/>
      <c r="I54" s="32"/>
      <c r="J54" s="32"/>
      <c r="K54" s="88"/>
      <c r="L54" s="7"/>
      <c r="M54" s="77"/>
      <c r="N54" s="82"/>
      <c r="O54" s="42">
        <f t="shared" ref="O54:Q54" si="49">C50</f>
        <v>0</v>
      </c>
      <c r="P54" s="59" t="str">
        <f t="shared" si="49"/>
        <v>ICO 4</v>
      </c>
      <c r="Q54" s="114">
        <f t="shared" si="49"/>
        <v>0</v>
      </c>
      <c r="R54" s="52" t="e">
        <f>((Q54*100)/Q11)/100</f>
        <v>#DIV/0!</v>
      </c>
      <c r="S54" s="31"/>
      <c r="T54" s="32"/>
      <c r="U54" s="32"/>
      <c r="V54" s="32"/>
      <c r="W54" s="31"/>
      <c r="X54" s="82"/>
      <c r="Y54" s="1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</row>
    <row r="55" ht="19.5" customHeight="1" spans="1:43">
      <c r="A55" s="1"/>
      <c r="B55" s="7"/>
      <c r="C55" s="60"/>
      <c r="D55" s="59" t="s">
        <v>63</v>
      </c>
      <c r="E55" s="34"/>
      <c r="F55" s="52" t="e">
        <f>((E55*100)/E11)/100</f>
        <v>#DIV/0!</v>
      </c>
      <c r="G55" s="31"/>
      <c r="H55" s="32"/>
      <c r="I55" s="32"/>
      <c r="J55" s="32"/>
      <c r="K55" s="88"/>
      <c r="L55" s="7"/>
      <c r="M55" s="77"/>
      <c r="N55" s="82"/>
      <c r="O55" s="42">
        <f t="shared" ref="O55:Q55" si="50">C51</f>
        <v>0</v>
      </c>
      <c r="P55" s="59" t="str">
        <f t="shared" si="50"/>
        <v>ICO 5</v>
      </c>
      <c r="Q55" s="114">
        <f t="shared" si="50"/>
        <v>0</v>
      </c>
      <c r="R55" s="52" t="e">
        <f>((Q55*100)/Q11)/100</f>
        <v>#DIV/0!</v>
      </c>
      <c r="S55" s="31"/>
      <c r="T55" s="32"/>
      <c r="U55" s="32"/>
      <c r="V55" s="32"/>
      <c r="W55" s="31"/>
      <c r="X55" s="82"/>
      <c r="Y55" s="1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</row>
    <row r="56" ht="19.5" customHeight="1" spans="1:43">
      <c r="A56" s="1"/>
      <c r="B56" s="7"/>
      <c r="C56" s="61"/>
      <c r="D56" s="62" t="s">
        <v>64</v>
      </c>
      <c r="E56" s="48"/>
      <c r="F56" s="63" t="e">
        <f>((E56*100)/E11)/100</f>
        <v>#DIV/0!</v>
      </c>
      <c r="G56" s="37"/>
      <c r="H56" s="38"/>
      <c r="I56" s="38"/>
      <c r="J56" s="38"/>
      <c r="K56" s="98"/>
      <c r="L56" s="7"/>
      <c r="M56" s="77"/>
      <c r="N56" s="82"/>
      <c r="O56" s="42">
        <f t="shared" ref="O56:Q56" si="51">C52</f>
        <v>0</v>
      </c>
      <c r="P56" s="59" t="str">
        <f t="shared" si="51"/>
        <v>ICO 6</v>
      </c>
      <c r="Q56" s="114">
        <f t="shared" si="51"/>
        <v>0</v>
      </c>
      <c r="R56" s="52" t="e">
        <f>((Q56*100)/Q11)/100</f>
        <v>#DIV/0!</v>
      </c>
      <c r="S56" s="31"/>
      <c r="T56" s="32"/>
      <c r="U56" s="32"/>
      <c r="V56" s="32"/>
      <c r="W56" s="31"/>
      <c r="X56" s="82"/>
      <c r="Y56" s="1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</row>
    <row r="57" ht="19.5" customHeight="1" spans="1:43">
      <c r="A57" s="1"/>
      <c r="B57" s="7"/>
      <c r="C57" s="7"/>
      <c r="D57" s="7"/>
      <c r="E57" s="64"/>
      <c r="F57" s="1"/>
      <c r="G57" s="65"/>
      <c r="H57" s="66"/>
      <c r="I57" s="1"/>
      <c r="J57" s="7"/>
      <c r="K57" s="100"/>
      <c r="L57" s="7"/>
      <c r="M57" s="77"/>
      <c r="N57" s="82"/>
      <c r="O57" s="39">
        <f t="shared" ref="O57:Q57" si="52">C53</f>
        <v>0</v>
      </c>
      <c r="P57" s="59" t="str">
        <f t="shared" si="52"/>
        <v>ICO 7</v>
      </c>
      <c r="Q57" s="114">
        <f t="shared" si="52"/>
        <v>0</v>
      </c>
      <c r="R57" s="52" t="e">
        <f>((Q57*100)/Q11)/100</f>
        <v>#DIV/0!</v>
      </c>
      <c r="S57" s="31"/>
      <c r="T57" s="32"/>
      <c r="U57" s="32"/>
      <c r="V57" s="32"/>
      <c r="W57" s="31"/>
      <c r="X57" s="82"/>
      <c r="Y57" s="1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</row>
    <row r="58" ht="19.5" customHeight="1" spans="1:43">
      <c r="A58" s="1"/>
      <c r="B58" s="7"/>
      <c r="C58" s="7"/>
      <c r="D58" s="7"/>
      <c r="E58" s="64"/>
      <c r="F58" s="1"/>
      <c r="G58" s="65"/>
      <c r="H58" s="1"/>
      <c r="I58" s="1"/>
      <c r="J58" s="7"/>
      <c r="K58" s="100"/>
      <c r="L58" s="7"/>
      <c r="M58" s="77"/>
      <c r="N58" s="82"/>
      <c r="O58" s="39">
        <f t="shared" ref="O58:Q58" si="53">C54</f>
        <v>0</v>
      </c>
      <c r="P58" s="101" t="str">
        <f t="shared" si="53"/>
        <v>ICO 8</v>
      </c>
      <c r="Q58" s="114">
        <f t="shared" si="53"/>
        <v>0</v>
      </c>
      <c r="R58" s="52" t="e">
        <f>((Q58*100)/Q11)/100</f>
        <v>#DIV/0!</v>
      </c>
      <c r="S58" s="31"/>
      <c r="T58" s="32"/>
      <c r="U58" s="32"/>
      <c r="V58" s="32"/>
      <c r="W58" s="31"/>
      <c r="X58" s="82"/>
      <c r="Y58" s="1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</row>
    <row r="59" ht="19.5" customHeight="1" spans="1:43">
      <c r="A59" s="1"/>
      <c r="B59" s="7"/>
      <c r="C59" s="7"/>
      <c r="D59" s="7"/>
      <c r="E59" s="64"/>
      <c r="F59" s="1"/>
      <c r="G59" s="65"/>
      <c r="H59" s="1"/>
      <c r="I59" s="1"/>
      <c r="J59" s="7"/>
      <c r="K59" s="100"/>
      <c r="L59" s="7"/>
      <c r="M59" s="77"/>
      <c r="N59" s="82"/>
      <c r="O59" s="39">
        <f t="shared" ref="O59:Q59" si="54">C55</f>
        <v>0</v>
      </c>
      <c r="P59" s="101" t="str">
        <f t="shared" si="54"/>
        <v>ICO 9</v>
      </c>
      <c r="Q59" s="114">
        <f t="shared" si="54"/>
        <v>0</v>
      </c>
      <c r="R59" s="52" t="e">
        <f>((Q59*100)/Q11)/100</f>
        <v>#DIV/0!</v>
      </c>
      <c r="S59" s="31"/>
      <c r="T59" s="32"/>
      <c r="U59" s="32"/>
      <c r="V59" s="32"/>
      <c r="W59" s="31"/>
      <c r="X59" s="82"/>
      <c r="Y59" s="1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</row>
    <row r="60" ht="16.2" customHeight="1" spans="1:43">
      <c r="A60" s="1"/>
      <c r="B60" s="7"/>
      <c r="C60" s="7"/>
      <c r="D60" s="67" t="s">
        <v>65</v>
      </c>
      <c r="E60" s="68"/>
      <c r="F60" s="69" t="e">
        <f>((E60*100)/E11)/100</f>
        <v>#DIV/0!</v>
      </c>
      <c r="G60" s="25">
        <f t="shared" ref="G60:H60" si="55">E60+E61+E62+E63</f>
        <v>0</v>
      </c>
      <c r="H60" s="51" t="e">
        <f t="shared" si="55"/>
        <v>#DIV/0!</v>
      </c>
      <c r="I60" s="102">
        <v>0.25</v>
      </c>
      <c r="J60" s="91" t="e">
        <f>H60-I60</f>
        <v>#DIV/0!</v>
      </c>
      <c r="K60" s="85" t="e">
        <f>J60*E11</f>
        <v>#DIV/0!</v>
      </c>
      <c r="L60" s="7"/>
      <c r="M60" s="77"/>
      <c r="N60" s="82"/>
      <c r="O60" s="39">
        <f t="shared" ref="O60:Q60" si="56">C56</f>
        <v>0</v>
      </c>
      <c r="P60" s="101" t="str">
        <f t="shared" si="56"/>
        <v>ICO 10</v>
      </c>
      <c r="Q60" s="118">
        <f t="shared" si="56"/>
        <v>0</v>
      </c>
      <c r="R60" s="52" t="e">
        <f>((Q60*100)/Q11)/100</f>
        <v>#DIV/0!</v>
      </c>
      <c r="S60" s="31"/>
      <c r="T60" s="32"/>
      <c r="U60" s="32"/>
      <c r="V60" s="32"/>
      <c r="W60" s="31"/>
      <c r="X60" s="82"/>
      <c r="Y60" s="1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</row>
    <row r="61" ht="16.2" customHeight="1" spans="1:43">
      <c r="A61" s="1"/>
      <c r="B61" s="7"/>
      <c r="C61" s="7"/>
      <c r="D61" s="70" t="s">
        <v>66</v>
      </c>
      <c r="E61" s="71"/>
      <c r="F61" s="52" t="e">
        <f>((E61*100)/E11)/100</f>
        <v>#DIV/0!</v>
      </c>
      <c r="G61" s="31"/>
      <c r="H61" s="32"/>
      <c r="I61" s="32"/>
      <c r="J61" s="32"/>
      <c r="K61" s="88"/>
      <c r="L61" s="7"/>
      <c r="M61" s="77"/>
      <c r="N61" s="82"/>
      <c r="O61" s="35"/>
      <c r="P61" s="92" t="s">
        <v>25</v>
      </c>
      <c r="Q61" s="36"/>
      <c r="R61" s="63" t="e">
        <f>((Q61*100)/Q11)/100</f>
        <v>#DIV/0!</v>
      </c>
      <c r="S61" s="37"/>
      <c r="T61" s="38"/>
      <c r="U61" s="38"/>
      <c r="V61" s="38"/>
      <c r="W61" s="37"/>
      <c r="X61" s="82"/>
      <c r="Y61" s="1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</row>
    <row r="62" ht="16.2" customHeight="1" spans="1:43">
      <c r="A62" s="1"/>
      <c r="B62" s="7"/>
      <c r="C62" s="7"/>
      <c r="D62" s="70" t="s">
        <v>67</v>
      </c>
      <c r="E62" s="71"/>
      <c r="F62" s="52" t="e">
        <f>((E62*100)/E11)/100</f>
        <v>#DIV/0!</v>
      </c>
      <c r="G62" s="31"/>
      <c r="H62" s="32"/>
      <c r="I62" s="32"/>
      <c r="J62" s="32"/>
      <c r="K62" s="88"/>
      <c r="L62" s="7"/>
      <c r="M62" s="77"/>
      <c r="N62" s="82"/>
      <c r="O62" s="103"/>
      <c r="P62" s="103"/>
      <c r="Q62" s="121"/>
      <c r="R62" s="122"/>
      <c r="S62" s="123"/>
      <c r="T62" s="124"/>
      <c r="U62" s="103"/>
      <c r="V62" s="124"/>
      <c r="W62" s="103"/>
      <c r="X62" s="82"/>
      <c r="Y62" s="1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</row>
    <row r="63" ht="16.2" customHeight="1" spans="1:43">
      <c r="A63" s="1"/>
      <c r="B63" s="7"/>
      <c r="C63" s="7"/>
      <c r="D63" s="72" t="s">
        <v>68</v>
      </c>
      <c r="E63" s="73"/>
      <c r="F63" s="74" t="e">
        <f>((E63*100)/E11)/100</f>
        <v>#DIV/0!</v>
      </c>
      <c r="G63" s="37"/>
      <c r="H63" s="38"/>
      <c r="I63" s="38"/>
      <c r="J63" s="38"/>
      <c r="K63" s="98"/>
      <c r="L63" s="7"/>
      <c r="M63" s="77"/>
      <c r="N63" s="82"/>
      <c r="O63" s="103"/>
      <c r="P63" s="103"/>
      <c r="Q63" s="121"/>
      <c r="R63" s="122"/>
      <c r="S63" s="123"/>
      <c r="T63" s="103"/>
      <c r="U63" s="103"/>
      <c r="V63" s="103"/>
      <c r="W63" s="103"/>
      <c r="X63" s="82"/>
      <c r="Y63" s="1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</row>
    <row r="64" ht="18" customHeight="1" spans="1:43">
      <c r="A64" s="1"/>
      <c r="B64" s="7"/>
      <c r="C64" s="7"/>
      <c r="D64" s="75"/>
      <c r="E64" s="64"/>
      <c r="F64" s="76"/>
      <c r="G64" s="7"/>
      <c r="H64" s="7"/>
      <c r="I64" s="7"/>
      <c r="J64" s="7"/>
      <c r="K64" s="7"/>
      <c r="L64" s="7"/>
      <c r="M64" s="77"/>
      <c r="N64" s="82"/>
      <c r="O64" s="82"/>
      <c r="P64" s="82"/>
      <c r="Q64" s="125"/>
      <c r="R64" s="1"/>
      <c r="S64" s="126" t="s">
        <v>12</v>
      </c>
      <c r="T64" s="20" t="s">
        <v>13</v>
      </c>
      <c r="U64" s="15" t="s">
        <v>14</v>
      </c>
      <c r="V64" s="81" t="s">
        <v>17</v>
      </c>
      <c r="W64" s="82"/>
      <c r="X64" s="82"/>
      <c r="Y64" s="1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</row>
    <row r="65" ht="18" customHeight="1" spans="1:43">
      <c r="A65" s="1"/>
      <c r="B65" s="7"/>
      <c r="C65" s="7"/>
      <c r="D65" s="127" t="s">
        <v>69</v>
      </c>
      <c r="E65" s="128">
        <f t="shared" ref="E65:F65" si="57">E12+E13+E14+E15+E16</f>
        <v>0</v>
      </c>
      <c r="F65" s="129" t="e">
        <f t="shared" si="57"/>
        <v>#DIV/0!</v>
      </c>
      <c r="G65" s="130">
        <v>0.5</v>
      </c>
      <c r="H65" s="131" t="e">
        <f t="shared" ref="H65:I65" si="58">J12</f>
        <v>#DIV/0!</v>
      </c>
      <c r="I65" s="150" t="e">
        <f t="shared" si="58"/>
        <v>#DIV/0!</v>
      </c>
      <c r="J65" s="7"/>
      <c r="K65" s="7"/>
      <c r="L65" s="7"/>
      <c r="M65" s="77"/>
      <c r="N65" s="82"/>
      <c r="O65" s="82"/>
      <c r="P65" s="67" t="s">
        <v>65</v>
      </c>
      <c r="Q65" s="154">
        <f t="shared" ref="Q65:Q68" si="59">E60</f>
        <v>0</v>
      </c>
      <c r="R65" s="69" t="e">
        <f>((Q65*100)/Q11)/100</f>
        <v>#DIV/0!</v>
      </c>
      <c r="S65" s="115">
        <f t="shared" ref="S65:T65" si="60">Q65+Q66+Q67+Q68+Q69</f>
        <v>0</v>
      </c>
      <c r="T65" s="51" t="e">
        <f t="shared" si="60"/>
        <v>#DIV/0!</v>
      </c>
      <c r="U65" s="102">
        <v>0.25</v>
      </c>
      <c r="V65" s="91" t="e">
        <f>T65-U65</f>
        <v>#DIV/0!</v>
      </c>
      <c r="W65" s="82"/>
      <c r="X65" s="82"/>
      <c r="Y65" s="1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</row>
    <row r="66" ht="18" customHeight="1" spans="1:43">
      <c r="A66" s="1"/>
      <c r="B66" s="7"/>
      <c r="C66" s="7"/>
      <c r="D66" s="70" t="s">
        <v>70</v>
      </c>
      <c r="E66" s="132">
        <f t="shared" ref="E66:F66" si="61">E17+E18+E19+E20+E21+E22+E23+E24+E25+E26</f>
        <v>0</v>
      </c>
      <c r="F66" s="133" t="e">
        <f t="shared" si="61"/>
        <v>#DIV/0!</v>
      </c>
      <c r="G66" s="134">
        <v>0.2</v>
      </c>
      <c r="H66" s="135" t="e">
        <f t="shared" ref="H66:I66" si="62">J17</f>
        <v>#DIV/0!</v>
      </c>
      <c r="I66" s="151" t="e">
        <f t="shared" si="62"/>
        <v>#DIV/0!</v>
      </c>
      <c r="J66" s="7"/>
      <c r="K66" s="7"/>
      <c r="L66" s="7"/>
      <c r="M66" s="77"/>
      <c r="N66" s="82"/>
      <c r="O66" s="82"/>
      <c r="P66" s="70" t="s">
        <v>66</v>
      </c>
      <c r="Q66" s="114">
        <f t="shared" si="59"/>
        <v>0</v>
      </c>
      <c r="R66" s="52" t="e">
        <f>((Q66*100)/Q11)/100</f>
        <v>#DIV/0!</v>
      </c>
      <c r="S66" s="31"/>
      <c r="T66" s="32"/>
      <c r="U66" s="32"/>
      <c r="V66" s="32"/>
      <c r="W66" s="82"/>
      <c r="X66" s="82"/>
      <c r="Y66" s="1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</row>
    <row r="67" ht="18" customHeight="1" spans="1:43">
      <c r="A67" s="1"/>
      <c r="B67" s="7"/>
      <c r="C67" s="7"/>
      <c r="D67" s="70" t="s">
        <v>71</v>
      </c>
      <c r="E67" s="136">
        <f t="shared" ref="E67:F67" si="63">E27+E28+E29+E30+E31+E32+E33+E34+E35</f>
        <v>0</v>
      </c>
      <c r="F67" s="133" t="e">
        <f t="shared" si="63"/>
        <v>#DIV/0!</v>
      </c>
      <c r="G67" s="134">
        <v>0.15</v>
      </c>
      <c r="H67" s="135" t="e">
        <f t="shared" ref="H67:I67" si="64">J27</f>
        <v>#DIV/0!</v>
      </c>
      <c r="I67" s="151" t="e">
        <f t="shared" si="64"/>
        <v>#DIV/0!</v>
      </c>
      <c r="J67" s="7"/>
      <c r="K67" s="7"/>
      <c r="L67" s="7"/>
      <c r="M67" s="77"/>
      <c r="N67" s="82"/>
      <c r="O67" s="82"/>
      <c r="P67" s="70" t="s">
        <v>67</v>
      </c>
      <c r="Q67" s="114">
        <f t="shared" si="59"/>
        <v>0</v>
      </c>
      <c r="R67" s="52" t="e">
        <f>((Q67*100)/Q11)/100</f>
        <v>#DIV/0!</v>
      </c>
      <c r="S67" s="31"/>
      <c r="T67" s="32"/>
      <c r="U67" s="32"/>
      <c r="V67" s="32"/>
      <c r="W67" s="82"/>
      <c r="X67" s="82"/>
      <c r="Y67" s="1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</row>
    <row r="68" ht="18" customHeight="1" spans="1:43">
      <c r="A68" s="1"/>
      <c r="B68" s="7"/>
      <c r="C68" s="7"/>
      <c r="D68" s="70" t="s">
        <v>72</v>
      </c>
      <c r="E68" s="137">
        <f t="shared" ref="E68:F68" si="65">E36+E37+E38+E39+E40+E41+E42+E43+E44+E45+E46</f>
        <v>0</v>
      </c>
      <c r="F68" s="133" t="e">
        <f t="shared" si="65"/>
        <v>#DIV/0!</v>
      </c>
      <c r="G68" s="134">
        <v>0.1</v>
      </c>
      <c r="H68" s="135" t="e">
        <f t="shared" ref="H68:I68" si="66">J36</f>
        <v>#DIV/0!</v>
      </c>
      <c r="I68" s="151" t="e">
        <f t="shared" si="66"/>
        <v>#DIV/0!</v>
      </c>
      <c r="J68" s="7"/>
      <c r="K68" s="7"/>
      <c r="L68" s="7"/>
      <c r="M68" s="77"/>
      <c r="N68" s="82"/>
      <c r="O68" s="82"/>
      <c r="P68" s="70" t="s">
        <v>73</v>
      </c>
      <c r="Q68" s="114">
        <f t="shared" si="59"/>
        <v>0</v>
      </c>
      <c r="R68" s="52" t="e">
        <f>((Q68*100)/Q11)/100</f>
        <v>#DIV/0!</v>
      </c>
      <c r="S68" s="31"/>
      <c r="T68" s="32"/>
      <c r="U68" s="32"/>
      <c r="V68" s="32"/>
      <c r="W68" s="82"/>
      <c r="X68" s="82"/>
      <c r="Y68" s="1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</row>
    <row r="69" ht="18" customHeight="1" spans="1:43">
      <c r="A69" s="1"/>
      <c r="B69" s="7"/>
      <c r="C69" s="7"/>
      <c r="D69" s="138" t="s">
        <v>74</v>
      </c>
      <c r="E69" s="139">
        <f t="shared" ref="E69:F69" si="67">E47+E54+E55+E56</f>
        <v>0</v>
      </c>
      <c r="F69" s="140" t="e">
        <f t="shared" si="67"/>
        <v>#DIV/0!</v>
      </c>
      <c r="G69" s="141">
        <v>0.05</v>
      </c>
      <c r="H69" s="142" t="e">
        <f t="shared" ref="H69:I69" si="68">J47</f>
        <v>#DIV/0!</v>
      </c>
      <c r="I69" s="152" t="e">
        <f t="shared" si="68"/>
        <v>#DIV/0!</v>
      </c>
      <c r="J69" s="7"/>
      <c r="K69" s="7"/>
      <c r="L69" s="7"/>
      <c r="M69" s="77"/>
      <c r="N69" s="82"/>
      <c r="O69" s="82"/>
      <c r="P69" s="92" t="s">
        <v>25</v>
      </c>
      <c r="Q69" s="36"/>
      <c r="R69" s="74" t="e">
        <f>((Q69*100)/Q11)/100</f>
        <v>#DIV/0!</v>
      </c>
      <c r="S69" s="37"/>
      <c r="T69" s="38"/>
      <c r="U69" s="38"/>
      <c r="V69" s="38"/>
      <c r="W69" s="82"/>
      <c r="X69" s="82"/>
      <c r="Y69" s="1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</row>
    <row r="70" ht="12.75" customHeight="1" spans="1:43">
      <c r="A70" s="1"/>
      <c r="B70" s="7"/>
      <c r="C70" s="7"/>
      <c r="D70" s="7"/>
      <c r="E70" s="143"/>
      <c r="F70" s="76"/>
      <c r="G70" s="7"/>
      <c r="H70" s="7"/>
      <c r="I70" s="7"/>
      <c r="J70" s="7"/>
      <c r="K70" s="7"/>
      <c r="L70" s="7"/>
      <c r="M70" s="77"/>
      <c r="N70" s="82"/>
      <c r="O70" s="82"/>
      <c r="P70" s="103"/>
      <c r="Q70" s="121"/>
      <c r="R70" s="103"/>
      <c r="S70" s="103"/>
      <c r="T70" s="103"/>
      <c r="U70" s="103"/>
      <c r="V70" s="103"/>
      <c r="W70" s="82"/>
      <c r="X70" s="82"/>
      <c r="Y70" s="1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</row>
    <row r="71" ht="36.75" customHeight="1" spans="1:43">
      <c r="A71" s="1"/>
      <c r="B71" s="7"/>
      <c r="C71" s="7"/>
      <c r="D71" s="7"/>
      <c r="E71" s="144"/>
      <c r="F71" s="76"/>
      <c r="G71" s="7"/>
      <c r="H71" s="7"/>
      <c r="I71" s="7"/>
      <c r="J71" s="7"/>
      <c r="K71" s="7"/>
      <c r="L71" s="7"/>
      <c r="M71" s="77"/>
      <c r="N71" s="82"/>
      <c r="O71" s="82"/>
      <c r="P71" s="153" t="s">
        <v>69</v>
      </c>
      <c r="Q71" s="155">
        <f>Q12+Q13+Q14+Q15+Q16+Q17</f>
        <v>0</v>
      </c>
      <c r="R71" s="129" t="e">
        <f>R12+R13+R17</f>
        <v>#DIV/0!</v>
      </c>
      <c r="S71" s="156">
        <v>0.5</v>
      </c>
      <c r="T71" s="103"/>
      <c r="U71" s="103"/>
      <c r="V71" s="103"/>
      <c r="W71" s="82"/>
      <c r="X71" s="82"/>
      <c r="Y71" s="1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</row>
    <row r="72" ht="18.6" customHeight="1" spans="1:43">
      <c r="A72" s="1"/>
      <c r="B72" s="7"/>
      <c r="C72" s="7"/>
      <c r="D72" s="7"/>
      <c r="E72" s="144"/>
      <c r="F72" s="20" t="s">
        <v>13</v>
      </c>
      <c r="G72" s="15" t="s">
        <v>14</v>
      </c>
      <c r="H72" s="7"/>
      <c r="I72" s="7"/>
      <c r="J72" s="7"/>
      <c r="K72" s="7"/>
      <c r="L72" s="7"/>
      <c r="M72" s="77"/>
      <c r="N72" s="82"/>
      <c r="O72" s="82"/>
      <c r="P72" s="70" t="s">
        <v>70</v>
      </c>
      <c r="Q72" s="157">
        <f>Q18+Q19+Q20+Q21+Q22+Q23+Q24+Q25+Q26+Q27+Q28</f>
        <v>0</v>
      </c>
      <c r="R72" s="133" t="e">
        <f>R18+R19+R20+R28</f>
        <v>#DIV/0!</v>
      </c>
      <c r="S72" s="158">
        <v>0.2</v>
      </c>
      <c r="T72" s="103"/>
      <c r="U72" s="103"/>
      <c r="V72" s="103"/>
      <c r="W72" s="82"/>
      <c r="X72" s="82"/>
      <c r="Y72" s="1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</row>
    <row r="73" ht="18.6" customHeight="1" spans="1:43">
      <c r="A73" s="1"/>
      <c r="B73" s="7"/>
      <c r="C73" s="7"/>
      <c r="D73" s="145" t="s">
        <v>75</v>
      </c>
      <c r="E73" s="146">
        <f>E11-E74</f>
        <v>0</v>
      </c>
      <c r="F73" s="147" t="e">
        <f>((E73*100)/E11)/100</f>
        <v>#DIV/0!</v>
      </c>
      <c r="G73" s="148" t="s">
        <v>76</v>
      </c>
      <c r="H73" s="7"/>
      <c r="I73" s="7"/>
      <c r="J73" s="7"/>
      <c r="K73" s="7"/>
      <c r="L73" s="7"/>
      <c r="M73" s="77"/>
      <c r="N73" s="82"/>
      <c r="O73" s="82"/>
      <c r="P73" s="70" t="s">
        <v>71</v>
      </c>
      <c r="Q73" s="159">
        <f>Q29+Q30+Q31+Q32+Q33+Q34+Q35+Q36+Q37+Q38</f>
        <v>0</v>
      </c>
      <c r="R73" s="133" t="e">
        <f>R29+R35+R36+R38</f>
        <v>#DIV/0!</v>
      </c>
      <c r="S73" s="158">
        <v>0.15</v>
      </c>
      <c r="T73" s="103"/>
      <c r="U73" s="103"/>
      <c r="V73" s="103"/>
      <c r="W73" s="82"/>
      <c r="X73" s="82"/>
      <c r="Y73" s="1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</row>
    <row r="74" ht="18.6" customHeight="1" spans="1:43">
      <c r="A74" s="1"/>
      <c r="B74" s="7"/>
      <c r="C74" s="7"/>
      <c r="D74" s="145" t="s">
        <v>77</v>
      </c>
      <c r="E74" s="146">
        <f>E60+E61+E62+E63</f>
        <v>0</v>
      </c>
      <c r="F74" s="149" t="e">
        <f>((E74*100)/E11)/100</f>
        <v>#DIV/0!</v>
      </c>
      <c r="G74" s="148" t="s">
        <v>78</v>
      </c>
      <c r="H74" s="7"/>
      <c r="I74" s="7"/>
      <c r="J74" s="7"/>
      <c r="K74" s="7"/>
      <c r="L74" s="7"/>
      <c r="M74" s="77"/>
      <c r="N74" s="82"/>
      <c r="O74" s="82"/>
      <c r="P74" s="70" t="s">
        <v>72</v>
      </c>
      <c r="Q74" s="160">
        <f>Q39+Q40+Q41+Q42+Q43+Q44+Q45+Q46+Q47+Q48+Q49+Q50</f>
        <v>0</v>
      </c>
      <c r="R74" s="133" t="e">
        <f>R39+R41+R48+R50</f>
        <v>#DIV/0!</v>
      </c>
      <c r="S74" s="158">
        <v>0.1</v>
      </c>
      <c r="T74" s="103"/>
      <c r="U74" s="103"/>
      <c r="V74" s="103"/>
      <c r="W74" s="82"/>
      <c r="X74" s="82"/>
      <c r="Y74" s="1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</row>
    <row r="75" ht="14.4" customHeight="1" spans="1:43">
      <c r="A75" s="1"/>
      <c r="B75" s="7"/>
      <c r="C75" s="7"/>
      <c r="D75" s="7"/>
      <c r="E75" s="7"/>
      <c r="F75" s="76"/>
      <c r="G75" s="7"/>
      <c r="H75" s="7"/>
      <c r="I75" s="7"/>
      <c r="J75" s="7"/>
      <c r="K75" s="7"/>
      <c r="L75" s="7"/>
      <c r="M75" s="77"/>
      <c r="N75" s="82"/>
      <c r="O75" s="82"/>
      <c r="P75" s="138" t="s">
        <v>74</v>
      </c>
      <c r="Q75" s="161">
        <f>Q51+Q52+Q53+Q54+Q55+Q56+Q57+Q58+Q59+Q60+Q61</f>
        <v>0</v>
      </c>
      <c r="R75" s="162" t="e">
        <f>R51+R58+R59+R61</f>
        <v>#DIV/0!</v>
      </c>
      <c r="S75" s="163">
        <v>0.05</v>
      </c>
      <c r="T75" s="103"/>
      <c r="U75" s="103"/>
      <c r="V75" s="103"/>
      <c r="W75" s="82"/>
      <c r="X75" s="82"/>
      <c r="Y75" s="1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</row>
    <row r="76" ht="17.4" customHeight="1" spans="1:43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7"/>
      <c r="N76" s="82"/>
      <c r="O76" s="82"/>
      <c r="P76" s="103"/>
      <c r="Q76" s="121"/>
      <c r="R76" s="103"/>
      <c r="S76" s="103"/>
      <c r="T76" s="103"/>
      <c r="U76" s="103"/>
      <c r="V76" s="103"/>
      <c r="W76" s="82"/>
      <c r="X76" s="82"/>
      <c r="Y76" s="1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</row>
    <row r="77" ht="12.75" customHeight="1" spans="1:43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7"/>
      <c r="N77" s="82"/>
      <c r="O77" s="82"/>
      <c r="P77" s="103"/>
      <c r="Q77" s="164"/>
      <c r="R77" s="103"/>
      <c r="S77" s="103"/>
      <c r="T77" s="103"/>
      <c r="U77" s="103"/>
      <c r="V77" s="103"/>
      <c r="W77" s="82"/>
      <c r="X77" s="82"/>
      <c r="Y77" s="1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</row>
    <row r="78" ht="12.75" customHeight="1" spans="1:43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7"/>
      <c r="N78" s="82"/>
      <c r="O78" s="82"/>
      <c r="P78" s="103"/>
      <c r="Q78" s="164"/>
      <c r="R78" s="103"/>
      <c r="S78" s="103"/>
      <c r="T78" s="103"/>
      <c r="U78" s="103"/>
      <c r="V78" s="103"/>
      <c r="W78" s="82"/>
      <c r="X78" s="82"/>
      <c r="Y78" s="1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</row>
    <row r="79" ht="12.75" customHeight="1" spans="1:43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7"/>
      <c r="N79" s="82"/>
      <c r="O79" s="82"/>
      <c r="P79" s="15" t="s">
        <v>75</v>
      </c>
      <c r="Q79" s="165">
        <f>Q11-Q80</f>
        <v>0</v>
      </c>
      <c r="R79" s="166" t="e">
        <f>((Q79*100)/Q11)/100</f>
        <v>#DIV/0!</v>
      </c>
      <c r="S79" s="167" t="s">
        <v>76</v>
      </c>
      <c r="T79" s="82"/>
      <c r="U79" s="82"/>
      <c r="V79" s="103"/>
      <c r="W79" s="82"/>
      <c r="X79" s="82"/>
      <c r="Y79" s="1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</row>
    <row r="80" ht="18.75" customHeight="1" spans="1:43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7"/>
      <c r="N80" s="82"/>
      <c r="O80" s="82"/>
      <c r="P80" s="15" t="s">
        <v>77</v>
      </c>
      <c r="Q80" s="165">
        <f>Q65+Q66+Q67+Q69</f>
        <v>0</v>
      </c>
      <c r="R80" s="168" t="e">
        <f>((Q80*100)/Q11)/100</f>
        <v>#DIV/0!</v>
      </c>
      <c r="S80" s="167" t="s">
        <v>78</v>
      </c>
      <c r="T80" s="82"/>
      <c r="U80" s="82"/>
      <c r="V80" s="103"/>
      <c r="W80" s="82"/>
      <c r="X80" s="82"/>
      <c r="Y80" s="1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</row>
    <row r="81" ht="18.75" customHeight="1" spans="1:43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7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1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</row>
    <row r="82" ht="12.75" customHeight="1" spans="1:43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7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1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</row>
    <row r="83" ht="12.75" customHeight="1" spans="1:43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7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1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</row>
    <row r="84" ht="12.75" customHeight="1" spans="1:43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7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1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</row>
    <row r="85" ht="12.75" customHeight="1" spans="1:43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7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1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</row>
    <row r="86" ht="12.75" customHeight="1" spans="1:43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7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1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</row>
    <row r="87" ht="12.75" customHeight="1" spans="1:43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7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1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</row>
    <row r="88" ht="12.75" customHeight="1" spans="1:43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7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1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</row>
    <row r="89" ht="12.75" customHeight="1" spans="1:43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7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1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</row>
    <row r="90" ht="36" customHeight="1" spans="1:43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7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1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</row>
    <row r="91" ht="36" customHeight="1" spans="1:43">
      <c r="A91" s="1"/>
      <c r="B91" s="2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</row>
    <row r="92" ht="12.75" customHeight="1" spans="1:43">
      <c r="A92" s="1"/>
      <c r="B92" s="2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</row>
    <row r="93" ht="27" customHeight="1" spans="1:43">
      <c r="A93" s="1"/>
      <c r="B93" s="2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</row>
    <row r="94" ht="18" customHeight="1" spans="1:43">
      <c r="A94" s="1"/>
      <c r="B94" s="2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</row>
    <row r="95" ht="19.5" customHeight="1" spans="1:43">
      <c r="A95" s="1"/>
      <c r="B95" s="2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</row>
    <row r="96" ht="18" customHeight="1" spans="1:43">
      <c r="A96" s="1"/>
      <c r="B96" s="2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</row>
    <row r="97" ht="19.5" customHeight="1" spans="1:43">
      <c r="A97" s="1"/>
      <c r="B97" s="2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</row>
    <row r="98" ht="19.5" customHeight="1" spans="1:43">
      <c r="A98" s="1"/>
      <c r="B98" s="2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</row>
    <row r="99" ht="19.5" customHeight="1" spans="1:43">
      <c r="A99" s="1"/>
      <c r="B99" s="2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</row>
    <row r="100" ht="18.75" customHeight="1" spans="1:43">
      <c r="A100" s="1"/>
      <c r="B100" s="2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</row>
    <row r="101" ht="18" customHeight="1" spans="1:43">
      <c r="A101" s="1"/>
      <c r="B101" s="2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</row>
    <row r="102" ht="19.5" customHeight="1" spans="1:43">
      <c r="A102" s="1"/>
      <c r="B102" s="2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</row>
    <row r="103" ht="19.5" customHeight="1" spans="1:43">
      <c r="A103" s="1"/>
      <c r="B103" s="2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</row>
    <row r="104" ht="19.5" customHeight="1" spans="1:43">
      <c r="A104" s="1"/>
      <c r="B104" s="2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</row>
    <row r="105" ht="19.5" customHeight="1" spans="1:43">
      <c r="A105" s="1"/>
      <c r="B105" s="2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</row>
    <row r="106" ht="19.5" customHeight="1" spans="1:43">
      <c r="A106" s="1"/>
      <c r="B106" s="2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</row>
    <row r="107" ht="18" customHeight="1" spans="1:43">
      <c r="A107" s="1"/>
      <c r="B107" s="2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</row>
    <row r="108" ht="18" customHeight="1" spans="1:43">
      <c r="A108" s="1"/>
      <c r="B108" s="2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</row>
    <row r="109" ht="18" customHeight="1" spans="1:43">
      <c r="A109" s="1"/>
      <c r="B109" s="2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</row>
    <row r="110" ht="18.75" customHeight="1" spans="1:43">
      <c r="A110" s="1"/>
      <c r="B110" s="2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</row>
    <row r="111" ht="19.5" customHeight="1" spans="1:43">
      <c r="A111" s="1"/>
      <c r="B111" s="2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06"/>
      <c r="AO111" s="106"/>
      <c r="AP111" s="106"/>
      <c r="AQ111" s="106"/>
    </row>
    <row r="112" ht="15.75" customHeight="1" spans="1:43">
      <c r="A112" s="1"/>
      <c r="B112" s="2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06"/>
      <c r="AO112" s="106"/>
      <c r="AP112" s="106"/>
      <c r="AQ112" s="106"/>
    </row>
    <row r="113" ht="24.75" customHeight="1" spans="1:43">
      <c r="A113" s="1"/>
      <c r="B113" s="2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06"/>
      <c r="AO113" s="106"/>
      <c r="AP113" s="106"/>
      <c r="AQ113" s="106"/>
    </row>
    <row r="114" ht="19.5" customHeight="1" spans="1:43">
      <c r="A114" s="1"/>
      <c r="B114" s="2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06"/>
      <c r="AO114" s="106"/>
      <c r="AP114" s="106"/>
      <c r="AQ114" s="106"/>
    </row>
    <row r="115" ht="19.5" customHeight="1" spans="1:43">
      <c r="A115" s="1"/>
      <c r="B115" s="2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06"/>
      <c r="AO115" s="106"/>
      <c r="AP115" s="106"/>
      <c r="AQ115" s="106"/>
    </row>
    <row r="116" ht="16.5" customHeight="1" spans="1:43">
      <c r="A116" s="1"/>
      <c r="B116" s="2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06"/>
      <c r="AO116" s="106"/>
      <c r="AP116" s="106"/>
      <c r="AQ116" s="106"/>
    </row>
    <row r="117" ht="18.75" customHeight="1" spans="1:4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06"/>
      <c r="AO117" s="106"/>
      <c r="AP117" s="106"/>
      <c r="AQ117" s="106"/>
    </row>
    <row r="118" ht="16.5" customHeight="1" spans="1:4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06"/>
      <c r="AO118" s="106"/>
      <c r="AP118" s="106"/>
      <c r="AQ118" s="106"/>
    </row>
    <row r="119" ht="18" customHeight="1" spans="1:43">
      <c r="A119" s="1"/>
      <c r="B119" s="2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06"/>
      <c r="AO119" s="106"/>
      <c r="AP119" s="106"/>
      <c r="AQ119" s="106"/>
    </row>
    <row r="120" ht="16.5" customHeight="1" spans="1:43">
      <c r="A120" s="1"/>
      <c r="B120" s="2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06"/>
      <c r="AO120" s="106"/>
      <c r="AP120" s="106"/>
      <c r="AQ120" s="106"/>
    </row>
    <row r="121" ht="19.5" customHeight="1" spans="1:43">
      <c r="A121" s="1"/>
      <c r="B121" s="2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06"/>
      <c r="AO121" s="106"/>
      <c r="AP121" s="106"/>
      <c r="AQ121" s="106"/>
    </row>
    <row r="122" ht="15.75" customHeight="1" spans="1:43">
      <c r="A122" s="1"/>
      <c r="B122" s="2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06"/>
      <c r="AO122" s="106"/>
      <c r="AP122" s="106"/>
      <c r="AQ122" s="106"/>
    </row>
    <row r="123" ht="18.75" customHeight="1" spans="1:43">
      <c r="A123" s="1"/>
      <c r="B123" s="2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06"/>
      <c r="AO123" s="106"/>
      <c r="AP123" s="106"/>
      <c r="AQ123" s="106"/>
    </row>
    <row r="124" ht="16.5" customHeight="1" spans="1:43">
      <c r="A124" s="1"/>
      <c r="B124" s="2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06"/>
      <c r="AO124" s="106"/>
      <c r="AP124" s="106"/>
      <c r="AQ124" s="106"/>
    </row>
    <row r="125" ht="12.75" customHeight="1" spans="1:43">
      <c r="A125" s="1"/>
      <c r="B125" s="2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06"/>
      <c r="AO125" s="106"/>
      <c r="AP125" s="106"/>
      <c r="AQ125" s="106"/>
    </row>
    <row r="126" ht="12.75" customHeight="1" spans="1:43">
      <c r="A126" s="1"/>
      <c r="B126" s="2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06"/>
      <c r="AO126" s="106"/>
      <c r="AP126" s="106"/>
      <c r="AQ126" s="106"/>
    </row>
    <row r="127" ht="12.75" customHeight="1" spans="1:43">
      <c r="A127" s="1"/>
      <c r="B127" s="2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06"/>
      <c r="AO127" s="106"/>
      <c r="AP127" s="106"/>
      <c r="AQ127" s="106"/>
    </row>
    <row r="128" ht="13.5" customHeight="1" spans="1:43">
      <c r="A128" s="1"/>
      <c r="B128" s="2"/>
      <c r="C128" s="106"/>
      <c r="D128" s="106"/>
      <c r="E128" s="106"/>
      <c r="F128" s="106"/>
      <c r="G128" s="106"/>
      <c r="H128" s="2"/>
      <c r="I128" s="106"/>
      <c r="J128" s="106"/>
      <c r="K128" s="106"/>
      <c r="L128" s="106"/>
      <c r="M128" s="106"/>
      <c r="N128" s="106"/>
      <c r="O128" s="106"/>
      <c r="P128" s="106"/>
      <c r="Q128" s="1"/>
      <c r="R128" s="106"/>
      <c r="S128" s="106"/>
      <c r="T128" s="106"/>
      <c r="U128" s="106"/>
      <c r="V128" s="106"/>
      <c r="W128" s="106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06"/>
      <c r="AO128" s="106"/>
      <c r="AP128" s="106"/>
      <c r="AQ128" s="106"/>
    </row>
    <row r="129" ht="18.75" customHeight="1" spans="1:43">
      <c r="A129" s="1"/>
      <c r="B129" s="2"/>
      <c r="C129" s="106"/>
      <c r="D129" s="106"/>
      <c r="E129" s="106"/>
      <c r="F129" s="106"/>
      <c r="G129" s="2"/>
      <c r="H129" s="2"/>
      <c r="I129" s="106"/>
      <c r="J129" s="106"/>
      <c r="K129" s="106"/>
      <c r="L129" s="106"/>
      <c r="M129" s="106"/>
      <c r="N129" s="106"/>
      <c r="O129" s="106"/>
      <c r="P129" s="106"/>
      <c r="Q129" s="1"/>
      <c r="R129" s="106"/>
      <c r="S129" s="106"/>
      <c r="T129" s="106"/>
      <c r="U129" s="106"/>
      <c r="V129" s="106"/>
      <c r="W129" s="106"/>
      <c r="X129" s="106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2"/>
      <c r="AO129" s="2"/>
      <c r="AP129" s="2"/>
      <c r="AQ129" s="2"/>
    </row>
    <row r="130" ht="13.5" customHeight="1" spans="1:43">
      <c r="A130" s="1"/>
      <c r="B130" s="2"/>
      <c r="C130" s="2"/>
      <c r="D130" s="106"/>
      <c r="E130" s="106"/>
      <c r="F130" s="106"/>
      <c r="G130" s="2"/>
      <c r="H130" s="2"/>
      <c r="I130" s="2"/>
      <c r="J130" s="2"/>
      <c r="K130" s="2"/>
      <c r="L130" s="2"/>
      <c r="M130" s="2"/>
      <c r="N130" s="106"/>
      <c r="O130" s="106"/>
      <c r="P130" s="106"/>
      <c r="Q130" s="1"/>
      <c r="R130" s="106"/>
      <c r="S130" s="106"/>
      <c r="T130" s="106"/>
      <c r="U130" s="106"/>
      <c r="V130" s="106"/>
      <c r="W130" s="2"/>
      <c r="X130" s="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2"/>
      <c r="AO130" s="2"/>
      <c r="AP130" s="2"/>
      <c r="AQ130" s="2"/>
    </row>
    <row r="131" ht="34.5" customHeight="1" spans="1:43">
      <c r="A131" s="1"/>
      <c r="B131" s="2"/>
      <c r="C131" s="2"/>
      <c r="D131" s="106"/>
      <c r="E131" s="106"/>
      <c r="F131" s="106"/>
      <c r="G131" s="2"/>
      <c r="H131" s="2"/>
      <c r="I131" s="2"/>
      <c r="J131" s="2"/>
      <c r="K131" s="2"/>
      <c r="L131" s="2"/>
      <c r="M131" s="2"/>
      <c r="N131" s="106"/>
      <c r="O131" s="106"/>
      <c r="P131" s="106"/>
      <c r="Q131" s="1"/>
      <c r="R131" s="106"/>
      <c r="S131" s="106"/>
      <c r="T131" s="106"/>
      <c r="U131" s="106"/>
      <c r="V131" s="106"/>
      <c r="W131" s="2"/>
      <c r="X131" s="2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2"/>
      <c r="AO131" s="2"/>
      <c r="AP131" s="2"/>
      <c r="AQ131" s="2"/>
    </row>
    <row r="132" ht="21.75" customHeight="1" spans="1:43">
      <c r="A132" s="1"/>
      <c r="B132" s="2"/>
      <c r="C132" s="2"/>
      <c r="D132" s="106"/>
      <c r="E132" s="106"/>
      <c r="F132" s="106"/>
      <c r="G132" s="2"/>
      <c r="H132" s="2"/>
      <c r="I132" s="2"/>
      <c r="J132" s="2"/>
      <c r="K132" s="2"/>
      <c r="L132" s="2"/>
      <c r="M132" s="2"/>
      <c r="N132" s="106"/>
      <c r="O132" s="106"/>
      <c r="P132" s="106"/>
      <c r="Q132" s="1"/>
      <c r="R132" s="106"/>
      <c r="S132" s="106"/>
      <c r="T132" s="106"/>
      <c r="U132" s="106"/>
      <c r="V132" s="106"/>
      <c r="W132" s="2"/>
      <c r="X132" s="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2"/>
      <c r="AO132" s="2"/>
      <c r="AP132" s="2"/>
      <c r="AQ132" s="2"/>
    </row>
    <row r="133" ht="25.5" customHeight="1" spans="1:43">
      <c r="A133" s="1"/>
      <c r="B133" s="2"/>
      <c r="C133" s="2"/>
      <c r="D133" s="106"/>
      <c r="E133" s="106"/>
      <c r="F133" s="106"/>
      <c r="G133" s="2"/>
      <c r="H133" s="2"/>
      <c r="I133" s="2"/>
      <c r="J133" s="2"/>
      <c r="K133" s="2"/>
      <c r="L133" s="2"/>
      <c r="M133" s="2"/>
      <c r="N133" s="106"/>
      <c r="O133" s="106"/>
      <c r="P133" s="106"/>
      <c r="Q133" s="1"/>
      <c r="R133" s="106"/>
      <c r="S133" s="106"/>
      <c r="T133" s="106"/>
      <c r="U133" s="106"/>
      <c r="V133" s="106"/>
      <c r="W133" s="2"/>
      <c r="X133" s="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2"/>
      <c r="AO133" s="2"/>
      <c r="AP133" s="2"/>
      <c r="AQ133" s="2"/>
    </row>
    <row r="134" ht="25.5" customHeight="1" spans="1:43">
      <c r="A134" s="1"/>
      <c r="B134" s="2"/>
      <c r="C134" s="2"/>
      <c r="D134" s="106"/>
      <c r="E134" s="106"/>
      <c r="F134" s="106"/>
      <c r="G134" s="2"/>
      <c r="H134" s="2"/>
      <c r="I134" s="2"/>
      <c r="J134" s="2"/>
      <c r="K134" s="2"/>
      <c r="L134" s="2"/>
      <c r="M134" s="2"/>
      <c r="N134" s="106"/>
      <c r="O134" s="106"/>
      <c r="P134" s="106"/>
      <c r="Q134" s="1"/>
      <c r="R134" s="106"/>
      <c r="S134" s="106"/>
      <c r="T134" s="106"/>
      <c r="U134" s="106"/>
      <c r="V134" s="2"/>
      <c r="W134" s="2"/>
      <c r="X134" s="2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2"/>
      <c r="AO134" s="2"/>
      <c r="AP134" s="2"/>
      <c r="AQ134" s="2"/>
    </row>
    <row r="135" ht="24" customHeight="1" spans="1:43">
      <c r="A135" s="1"/>
      <c r="B135" s="2"/>
      <c r="C135" s="2"/>
      <c r="D135" s="106"/>
      <c r="E135" s="106"/>
      <c r="F135" s="106"/>
      <c r="G135" s="2"/>
      <c r="H135" s="2"/>
      <c r="I135" s="2"/>
      <c r="J135" s="2"/>
      <c r="K135" s="2"/>
      <c r="L135" s="2"/>
      <c r="M135" s="2"/>
      <c r="N135" s="2"/>
      <c r="O135" s="106"/>
      <c r="P135" s="106"/>
      <c r="Q135" s="1"/>
      <c r="R135" s="2"/>
      <c r="S135" s="2"/>
      <c r="T135" s="2"/>
      <c r="U135" s="2"/>
      <c r="V135" s="2"/>
      <c r="W135" s="2"/>
      <c r="X135" s="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2"/>
      <c r="AO135" s="2"/>
      <c r="AP135" s="2"/>
      <c r="AQ135" s="2"/>
    </row>
    <row r="136" ht="18.75" customHeight="1" spans="1:43">
      <c r="A136" s="1"/>
      <c r="B136" s="2"/>
      <c r="C136" s="2"/>
      <c r="D136" s="106"/>
      <c r="E136" s="106"/>
      <c r="F136" s="10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"/>
      <c r="R136" s="2"/>
      <c r="S136" s="2"/>
      <c r="T136" s="2"/>
      <c r="U136" s="2"/>
      <c r="V136" s="2"/>
      <c r="W136" s="2"/>
      <c r="X136" s="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2"/>
      <c r="AO136" s="2"/>
      <c r="AP136" s="2"/>
      <c r="AQ136" s="2"/>
    </row>
    <row r="137" ht="21.75" customHeight="1" spans="1:43">
      <c r="A137" s="1"/>
      <c r="B137" s="2"/>
      <c r="C137" s="2"/>
      <c r="D137" s="106"/>
      <c r="E137" s="106"/>
      <c r="F137" s="10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"/>
      <c r="R137" s="2"/>
      <c r="S137" s="2"/>
      <c r="T137" s="2"/>
      <c r="U137" s="2"/>
      <c r="V137" s="2"/>
      <c r="W137" s="2"/>
      <c r="X137" s="2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2"/>
      <c r="AO137" s="2"/>
      <c r="AP137" s="2"/>
      <c r="AQ137" s="2"/>
    </row>
    <row r="138" ht="19.5" customHeight="1" spans="1:43">
      <c r="A138" s="1"/>
      <c r="B138" s="2"/>
      <c r="C138" s="2"/>
      <c r="D138" s="106"/>
      <c r="E138" s="106"/>
      <c r="F138" s="10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"/>
      <c r="R138" s="2"/>
      <c r="S138" s="2"/>
      <c r="T138" s="2"/>
      <c r="U138" s="2"/>
      <c r="V138" s="2"/>
      <c r="W138" s="2"/>
      <c r="X138" s="2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2"/>
      <c r="AO138" s="2"/>
      <c r="AP138" s="2"/>
      <c r="AQ138" s="2"/>
    </row>
    <row r="139" ht="19.5" customHeight="1" spans="1:43">
      <c r="A139" s="1"/>
      <c r="B139" s="2"/>
      <c r="C139" s="2"/>
      <c r="D139" s="106"/>
      <c r="E139" s="106"/>
      <c r="F139" s="10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"/>
      <c r="R139" s="2"/>
      <c r="S139" s="2"/>
      <c r="T139" s="2"/>
      <c r="U139" s="2"/>
      <c r="V139" s="2"/>
      <c r="W139" s="2"/>
      <c r="X139" s="2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2"/>
      <c r="AO139" s="2"/>
      <c r="AP139" s="2"/>
      <c r="AQ139" s="2"/>
    </row>
    <row r="140" ht="19.5" customHeight="1" spans="1:4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"/>
      <c r="R140" s="2"/>
      <c r="S140" s="2"/>
      <c r="T140" s="2"/>
      <c r="U140" s="2"/>
      <c r="V140" s="2"/>
      <c r="W140" s="2"/>
      <c r="X140" s="2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2"/>
      <c r="AO140" s="2"/>
      <c r="AP140" s="2"/>
      <c r="AQ140" s="2"/>
    </row>
    <row r="141" ht="19.5" customHeight="1" spans="1:4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"/>
      <c r="R141" s="2"/>
      <c r="S141" s="2"/>
      <c r="T141" s="2"/>
      <c r="U141" s="2"/>
      <c r="V141" s="2"/>
      <c r="W141" s="2"/>
      <c r="X141" s="2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2"/>
      <c r="AO141" s="2"/>
      <c r="AP141" s="2"/>
      <c r="AQ141" s="2"/>
    </row>
    <row r="142" ht="18.75" customHeight="1" spans="1:4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"/>
      <c r="R142" s="2"/>
      <c r="S142" s="2"/>
      <c r="T142" s="2"/>
      <c r="U142" s="2"/>
      <c r="V142" s="2"/>
      <c r="W142" s="2"/>
      <c r="X142" s="2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2"/>
      <c r="AO142" s="2"/>
      <c r="AP142" s="2"/>
      <c r="AQ142" s="2"/>
    </row>
    <row r="143" ht="19.5" customHeight="1" spans="1:4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"/>
      <c r="R143" s="2"/>
      <c r="S143" s="2"/>
      <c r="T143" s="2"/>
      <c r="U143" s="2"/>
      <c r="V143" s="2"/>
      <c r="W143" s="2"/>
      <c r="X143" s="2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2"/>
      <c r="AO143" s="2"/>
      <c r="AP143" s="2"/>
      <c r="AQ143" s="2"/>
    </row>
    <row r="144" ht="19.5" customHeight="1" spans="1:4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"/>
      <c r="R144" s="2"/>
      <c r="S144" s="2"/>
      <c r="T144" s="2"/>
      <c r="U144" s="2"/>
      <c r="V144" s="2"/>
      <c r="W144" s="2"/>
      <c r="X144" s="2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2"/>
      <c r="AO144" s="2"/>
      <c r="AP144" s="2"/>
      <c r="AQ144" s="2"/>
    </row>
    <row r="145" ht="16.5" customHeight="1" spans="1:4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2"/>
      <c r="AO145" s="2"/>
      <c r="AP145" s="2"/>
      <c r="AQ145" s="2"/>
    </row>
    <row r="146" ht="18.75" customHeight="1" spans="1:4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2"/>
      <c r="AO146" s="2"/>
      <c r="AP146" s="2"/>
      <c r="AQ146" s="2"/>
    </row>
    <row r="147" ht="21" customHeight="1" spans="1:4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2"/>
      <c r="AO147" s="2"/>
      <c r="AP147" s="2"/>
      <c r="AQ147" s="2"/>
    </row>
    <row r="148" ht="19.5" customHeight="1" spans="1:4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2"/>
      <c r="AO148" s="2"/>
      <c r="AP148" s="2"/>
      <c r="AQ148" s="2"/>
    </row>
    <row r="149" ht="21.75" customHeight="1" spans="1:4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2"/>
      <c r="AO149" s="2"/>
      <c r="AP149" s="2"/>
      <c r="AQ149" s="2"/>
    </row>
    <row r="150" ht="24" customHeight="1" spans="1:4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2"/>
      <c r="AO150" s="2"/>
      <c r="AP150" s="2"/>
      <c r="AQ150" s="2"/>
    </row>
    <row r="151" ht="12.75" customHeight="1" spans="1:4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2"/>
      <c r="AO151" s="2"/>
      <c r="AP151" s="2"/>
      <c r="AQ151" s="2"/>
    </row>
    <row r="152" ht="18.75" customHeight="1" spans="1:4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2"/>
      <c r="AO152" s="2"/>
      <c r="AP152" s="2"/>
      <c r="AQ152" s="2"/>
    </row>
    <row r="153" ht="18" customHeight="1" spans="1:43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2"/>
      <c r="AO153" s="2"/>
      <c r="AP153" s="2"/>
      <c r="AQ153" s="2"/>
    </row>
    <row r="154" ht="18.75" customHeight="1" spans="1:43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2"/>
      <c r="AO154" s="2"/>
      <c r="AP154" s="2"/>
      <c r="AQ154" s="2"/>
    </row>
    <row r="155" ht="16.5" customHeight="1" spans="1:43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2"/>
      <c r="AO155" s="2"/>
      <c r="AP155" s="2"/>
      <c r="AQ155" s="2"/>
    </row>
    <row r="156" ht="19.5" customHeight="1" spans="1:43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2"/>
      <c r="AO156" s="2"/>
      <c r="AP156" s="2"/>
      <c r="AQ156" s="2"/>
    </row>
    <row r="157" ht="19.5" customHeight="1" spans="1:43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2"/>
      <c r="AO157" s="2"/>
      <c r="AP157" s="2"/>
      <c r="AQ157" s="2"/>
    </row>
    <row r="158" ht="18.75" customHeight="1" spans="1:43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2"/>
      <c r="AO158" s="2"/>
      <c r="AP158" s="2"/>
      <c r="AQ158" s="2"/>
    </row>
    <row r="159" ht="27" customHeight="1" spans="1:43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2"/>
      <c r="AO159" s="2"/>
      <c r="AP159" s="2"/>
      <c r="AQ159" s="2"/>
    </row>
    <row r="160" ht="27.75" customHeight="1" spans="1:43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2"/>
      <c r="AO160" s="2"/>
      <c r="AP160" s="2"/>
      <c r="AQ160" s="2"/>
    </row>
    <row r="161" ht="30" customHeight="1" spans="1:43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2"/>
      <c r="AO161" s="2"/>
      <c r="AP161" s="2"/>
      <c r="AQ161" s="2"/>
    </row>
    <row r="162" ht="30.75" customHeight="1" spans="1:43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2"/>
      <c r="AO162" s="2"/>
      <c r="AP162" s="2"/>
      <c r="AQ162" s="2"/>
    </row>
    <row r="163" ht="28.5" customHeight="1" spans="1:43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2"/>
      <c r="AO163" s="2"/>
      <c r="AP163" s="2"/>
      <c r="AQ163" s="2"/>
    </row>
    <row r="164" ht="27.75" customHeight="1" spans="1:43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2"/>
      <c r="AO164" s="2"/>
      <c r="AP164" s="2"/>
      <c r="AQ164" s="2"/>
    </row>
    <row r="165" ht="12.75" customHeight="1" spans="1:43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2"/>
      <c r="AO165" s="2"/>
      <c r="AP165" s="2"/>
      <c r="AQ165" s="2"/>
    </row>
    <row r="166" ht="12.75" customHeight="1" spans="1:43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2"/>
      <c r="AO166" s="2"/>
      <c r="AP166" s="2"/>
      <c r="AQ166" s="2"/>
    </row>
    <row r="167" ht="34.5" customHeight="1" spans="1:43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2"/>
      <c r="AO167" s="2"/>
      <c r="AP167" s="2"/>
      <c r="AQ167" s="2"/>
    </row>
    <row r="168" ht="12.75" customHeight="1" spans="1:43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2"/>
      <c r="AO168" s="2"/>
      <c r="AP168" s="2"/>
      <c r="AQ168" s="2"/>
    </row>
    <row r="169" ht="12.75" customHeight="1" spans="1:43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2"/>
      <c r="AO169" s="2"/>
      <c r="AP169" s="2"/>
      <c r="AQ169" s="2"/>
    </row>
    <row r="170" ht="12.75" customHeight="1" spans="1:43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2"/>
      <c r="AO170" s="2"/>
      <c r="AP170" s="2"/>
      <c r="AQ170" s="2"/>
    </row>
    <row r="171" ht="12.75" customHeight="1" spans="1:43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2"/>
      <c r="AO171" s="2"/>
      <c r="AP171" s="2"/>
      <c r="AQ171" s="2"/>
    </row>
    <row r="172" ht="12.75" customHeight="1" spans="1:43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2"/>
      <c r="AO172" s="2"/>
      <c r="AP172" s="2"/>
      <c r="AQ172" s="2"/>
    </row>
    <row r="173" ht="12.75" customHeight="1" spans="1:43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2"/>
      <c r="AO173" s="2"/>
      <c r="AP173" s="2"/>
      <c r="AQ173" s="2"/>
    </row>
    <row r="174" ht="12.75" customHeight="1" spans="1:43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2"/>
      <c r="AO174" s="2"/>
      <c r="AP174" s="2"/>
      <c r="AQ174" s="2"/>
    </row>
    <row r="175" ht="12.75" customHeight="1" spans="1:43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2"/>
      <c r="AO175" s="2"/>
      <c r="AP175" s="2"/>
      <c r="AQ175" s="2"/>
    </row>
    <row r="176" ht="12.75" customHeight="1" spans="1:43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2"/>
      <c r="AO176" s="2"/>
      <c r="AP176" s="2"/>
      <c r="AQ176" s="2"/>
    </row>
    <row r="177" ht="12.75" customHeight="1" spans="1:43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2"/>
      <c r="AO177" s="2"/>
      <c r="AP177" s="2"/>
      <c r="AQ177" s="2"/>
    </row>
    <row r="178" ht="12.75" customHeight="1" spans="1:43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2"/>
      <c r="AO178" s="2"/>
      <c r="AP178" s="2"/>
      <c r="AQ178" s="2"/>
    </row>
    <row r="179" ht="12.75" customHeight="1" spans="1:43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2"/>
      <c r="AO179" s="2"/>
      <c r="AP179" s="2"/>
      <c r="AQ179" s="2"/>
    </row>
    <row r="180" ht="12.75" customHeight="1" spans="1:43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2"/>
      <c r="AO180" s="2"/>
      <c r="AP180" s="2"/>
      <c r="AQ180" s="2"/>
    </row>
    <row r="181" ht="12.75" customHeight="1" spans="1:43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2"/>
      <c r="AO181" s="2"/>
      <c r="AP181" s="2"/>
      <c r="AQ181" s="2"/>
    </row>
    <row r="182" ht="12.75" customHeight="1" spans="1:43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2"/>
      <c r="AO182" s="2"/>
      <c r="AP182" s="2"/>
      <c r="AQ182" s="2"/>
    </row>
    <row r="183" ht="12.75" customHeight="1" spans="1:43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2"/>
      <c r="AO183" s="2"/>
      <c r="AP183" s="2"/>
      <c r="AQ183" s="2"/>
    </row>
    <row r="184" ht="12.75" customHeight="1" spans="1:43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2"/>
      <c r="AO184" s="2"/>
      <c r="AP184" s="2"/>
      <c r="AQ184" s="2"/>
    </row>
    <row r="185" ht="12.75" customHeight="1" spans="1:43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2"/>
      <c r="AO185" s="2"/>
      <c r="AP185" s="2"/>
      <c r="AQ185" s="2"/>
    </row>
    <row r="186" ht="12.75" customHeight="1" spans="1:43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2"/>
      <c r="AO186" s="2"/>
      <c r="AP186" s="2"/>
      <c r="AQ186" s="2"/>
    </row>
    <row r="187" ht="12.75" customHeight="1" spans="1:43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2"/>
      <c r="AO187" s="2"/>
      <c r="AP187" s="2"/>
      <c r="AQ187" s="2"/>
    </row>
    <row r="188" ht="12.75" customHeight="1" spans="1:43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2"/>
      <c r="AO188" s="2"/>
      <c r="AP188" s="2"/>
      <c r="AQ188" s="2"/>
    </row>
    <row r="189" ht="24.75" customHeight="1" spans="1:43">
      <c r="A189" s="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2"/>
      <c r="AO189" s="2"/>
      <c r="AP189" s="2"/>
      <c r="AQ189" s="2"/>
    </row>
    <row r="190" ht="21.75" customHeight="1" spans="1:43">
      <c r="A190" s="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2"/>
      <c r="AO190" s="2"/>
      <c r="AP190" s="2"/>
      <c r="AQ190" s="2"/>
    </row>
    <row r="191" ht="12.75" customHeight="1" spans="1:4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ht="12.75" customHeight="1" spans="1:4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ht="12.75" customHeight="1" spans="1:4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ht="12.75" customHeight="1" spans="1:4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ht="12.75" customHeight="1" spans="1:4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ht="12.75" customHeight="1" spans="1:4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ht="12.75" customHeight="1" spans="1:4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ht="12.75" customHeight="1" spans="1:4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ht="12.75" customHeight="1" spans="1:4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ht="12.75" customHeight="1" spans="1:4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ht="12.75" customHeight="1" spans="1:4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ht="12.75" customHeight="1" spans="1:4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ht="12.75" customHeight="1" spans="1:4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ht="12.75" customHeight="1" spans="1:4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ht="13.5" customHeight="1" spans="1:4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ht="13.5" customHeight="1" spans="1:4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</sheetData>
  <mergeCells count="68">
    <mergeCell ref="S8:U8"/>
    <mergeCell ref="G12:G16"/>
    <mergeCell ref="G17:G26"/>
    <mergeCell ref="G27:G35"/>
    <mergeCell ref="G36:G46"/>
    <mergeCell ref="G47:G56"/>
    <mergeCell ref="G60:G63"/>
    <mergeCell ref="H12:H16"/>
    <mergeCell ref="H17:H26"/>
    <mergeCell ref="H27:H35"/>
    <mergeCell ref="H36:H46"/>
    <mergeCell ref="H47:H56"/>
    <mergeCell ref="H60:H63"/>
    <mergeCell ref="I12:I16"/>
    <mergeCell ref="I17:I26"/>
    <mergeCell ref="I27:I35"/>
    <mergeCell ref="I36:I46"/>
    <mergeCell ref="I47:I56"/>
    <mergeCell ref="I60:I63"/>
    <mergeCell ref="J12:J16"/>
    <mergeCell ref="J17:J26"/>
    <mergeCell ref="J27:J35"/>
    <mergeCell ref="J36:J46"/>
    <mergeCell ref="J47:J56"/>
    <mergeCell ref="J60:J63"/>
    <mergeCell ref="K12:K16"/>
    <mergeCell ref="K17:K26"/>
    <mergeCell ref="K27:K35"/>
    <mergeCell ref="K36:K46"/>
    <mergeCell ref="K47:K56"/>
    <mergeCell ref="K60:K63"/>
    <mergeCell ref="S12:S17"/>
    <mergeCell ref="S18:S28"/>
    <mergeCell ref="S29:S38"/>
    <mergeCell ref="S39:S50"/>
    <mergeCell ref="S51:S61"/>
    <mergeCell ref="S65:S69"/>
    <mergeCell ref="T12:T17"/>
    <mergeCell ref="T18:T28"/>
    <mergeCell ref="T29:T38"/>
    <mergeCell ref="T39:T50"/>
    <mergeCell ref="T51:T61"/>
    <mergeCell ref="T65:T69"/>
    <mergeCell ref="U12:U17"/>
    <mergeCell ref="U18:U28"/>
    <mergeCell ref="U29:U38"/>
    <mergeCell ref="U39:U50"/>
    <mergeCell ref="U51:U61"/>
    <mergeCell ref="U65:U69"/>
    <mergeCell ref="V9:V10"/>
    <mergeCell ref="V12:V17"/>
    <mergeCell ref="V18:V28"/>
    <mergeCell ref="V29:V38"/>
    <mergeCell ref="V39:V50"/>
    <mergeCell ref="V51:V61"/>
    <mergeCell ref="V65:V69"/>
    <mergeCell ref="W9:W10"/>
    <mergeCell ref="W12:W17"/>
    <mergeCell ref="W18:W28"/>
    <mergeCell ref="W29:W38"/>
    <mergeCell ref="W39:W50"/>
    <mergeCell ref="W51:W61"/>
    <mergeCell ref="D8:F9"/>
    <mergeCell ref="P8:R9"/>
    <mergeCell ref="H2:R5"/>
    <mergeCell ref="S9:U10"/>
    <mergeCell ref="B6:K7"/>
    <mergeCell ref="N6:X7"/>
  </mergeCells>
  <pageMargins left="0.7" right="0.7" top="0.75" bottom="0.75" header="0" footer="0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Rebalanceado de cartera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</dc:creator>
  <cp:lastModifiedBy>Usuario</cp:lastModifiedBy>
  <dcterms:created xsi:type="dcterms:W3CDTF">2022-04-03T14:40:00Z</dcterms:created>
  <dcterms:modified xsi:type="dcterms:W3CDTF">2022-05-15T16:33:24Z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0044E4D797C74DBEA373B1B2155F39CA</vt:lpwstr>
  </property>
  <property fmtid="{D5CDD505-2E9C-101B-9397-08002B2CF9AE}" pid="3" name="KSOProductBuildVer">
    <vt:lpwstr>3082-11.2.0.11130</vt:lpwstr>
  </property>
</Properties>
</file>